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00" windowWidth="15480" windowHeight="11205" tabRatio="666" activeTab="0"/>
  </bookViews>
  <sheets>
    <sheet name="Overall and Final Results" sheetId="1" r:id="rId1"/>
    <sheet name="Detailed Race Results" sheetId="2" r:id="rId2"/>
    <sheet name="Helm Race Details" sheetId="3" r:id="rId3"/>
    <sheet name="HelmRanking" sheetId="4" r:id="rId4"/>
    <sheet name="Boat Allocation" sheetId="5" r:id="rId5"/>
  </sheets>
  <externalReferences>
    <externalReference r:id="rId8"/>
    <externalReference r:id="rId9"/>
  </externalReferences>
  <definedNames>
    <definedName name="ave_result" localSheetId="1">#REF!</definedName>
    <definedName name="ave_result" localSheetId="3">'HelmRanking'!$S$3:$S$52</definedName>
    <definedName name="ave_result">#REF!</definedName>
    <definedName name="nullvalue" localSheetId="4">#REF!</definedName>
    <definedName name="nullvalue" localSheetId="1">#REF!</definedName>
    <definedName name="nullvalue" localSheetId="3">'HelmRanking'!#REF!</definedName>
    <definedName name="nullvalue" localSheetId="0">'[2]Ranking'!#REF!</definedName>
    <definedName name="nullvalue">#REF!</definedName>
    <definedName name="_xlnm.Print_Area" localSheetId="0">'Overall and Final Results'!$A$1:$O$13</definedName>
    <definedName name="r_1">#REF!</definedName>
    <definedName name="r_2">#REF!</definedName>
    <definedName name="sailors" localSheetId="4">'[1]Ranking'!#REF!</definedName>
    <definedName name="sailors" localSheetId="3">'[1]Ranking'!#REF!</definedName>
    <definedName name="sailors" localSheetId="0">'[2]Ranking'!#REF!</definedName>
    <definedName name="sailors">#REF!</definedName>
  </definedNames>
  <calcPr fullCalcOnLoad="1"/>
</workbook>
</file>

<file path=xl/comments3.xml><?xml version="1.0" encoding="utf-8"?>
<comments xmlns="http://schemas.openxmlformats.org/spreadsheetml/2006/main">
  <authors>
    <author>TvT-OSHH</author>
    <author>Registered User</author>
  </authors>
  <commentList>
    <comment ref="W98" authorId="0">
      <text>
        <r>
          <rPr>
            <sz val="8"/>
            <rFont val="Tahoma"/>
            <family val="0"/>
          </rPr>
          <t>Not the best way the start a new season, although that didn’t count for everybody. The Dayaks (Volker Vahrenkamp / Mike Kramer) started with 2 bullets (1).  Surfin Turtles (Paul-Henri van Thiel / Father) sailed to a second place a and third. PH will have serious competition because Katie Whyte / Lucie Ambrose sailed  very close in the first race (3 and 6). The youth is already in training.
Unfortunately all efforts were in vein because the wind left us on the 3rd race. It was won by Chuck Heller / Aly Brandenburg, followed by Victoria Grainger /Susanne Solberg. The rest were having great difficulties, trying to sail the course. The race was abandoned. As the wind didn’t pick, racing was cancelled for the day and therefore no results</t>
        </r>
      </text>
    </comment>
    <comment ref="W74" authorId="1">
      <text>
        <r>
          <rPr>
            <sz val="8"/>
            <rFont val="Tahoma"/>
            <family val="2"/>
          </rPr>
          <t>A great effort from the OOD (Muscats) who managed to put in all 6 races. Many thanks.
It took a long time before the wind came in and finally at 12:30 the first race was started. In light winds and with a strong current, conditions were very tricky. A port start was favored although. The Dayaks and Dayats choose the right side of the course (which in the end wasn't the favored side). They had to oversail the layline big time in order to make the mark, because of the strong current. The Dayaks made it but the Dayats had to put in an extra tack. The Muscats were fast and close behind the Dayaks. At the finish they had overtaken the Dayaks. Well done Katie Whyte and Lucie Ambrose.  
The 2nd race the fleet went to the left side, while the Dayaks still believed in right side. Again the left side was favored, but the current made it difficult to tack and lots of boats miscalled the layline or blew their tacks.
The Dayaks, Dayats and the Muscats were first rounding the mark, closely followed by NCL (JW Brinkhorst).
This time the Dayaks went too far out. The Dayats and the Muscats gibed inside and went for the finish. The Muscats didn't know all the rules yet and thought they weren’t entitled to room at the (finish) mark. They did a full turn, allowing the Dayats, the Dayaks and NCL to pass. Time to get out the rules book (or download it from the web).
The 3rd and 4th race showed a similar picture. Teams were struggling calling laylines because of the strong current and wind hole’s. The Giants (Douwe Sickler with new crew Kees) made the best of these circumstances, scoring 2 bullets. They were followed by the Surfin Turtles (commodore and wife) in the 3rd race and by the Muscats (Iain Hudson) in the 4th race.
Race no. 5 and 6 again had similar difficulties with (very) light winds and strong currents. Good starts from Giants (Hans de Koningh and Son Coen), Dayaks (Volker Vahrenkamp / Mike Kramer) and Surfin Turtles (Judy Gardham and Aly Brandenburg). Volker and Mike were still very hot scoring 2 bullets after there extensive training in Tanzania (see also PDO RAHRC Bulletin this month), followed twice by the Surfin Turtles.</t>
        </r>
        <r>
          <rPr>
            <b/>
            <sz val="8"/>
            <rFont val="Tahoma"/>
            <family val="0"/>
          </rPr>
          <t xml:space="preserve">
</t>
        </r>
      </text>
    </comment>
    <comment ref="W62" authorId="1">
      <text>
        <r>
          <rPr>
            <sz val="8"/>
            <rFont val="Tahoma"/>
            <family val="2"/>
          </rPr>
          <t>Races 1 to 3 were held in far from ideal conditions in light and variable winds with lots of irregular waves. The wind changed 90 deg in direction just before the start of Race 4 requiring a buoy poition change. 5 minutes into the race the wind died completely and the racing was cancelled for the day by OOD Tony van Thiel (ST).
To mention: the chaos created by Douwe (!) at the start of race 2. Douwe tried to start on port but soon realised he was in trouble. He tacked (or tried to) late and a pile up of boats resulted right on the line.
This was the last Race (they did not sail though!) for Bob and Judy Gardham (ST). we say farwewell and happy retirement to them both. We know they will be back for events like the Regatta etc.</t>
        </r>
      </text>
    </comment>
    <comment ref="W26" authorId="1">
      <text>
        <r>
          <rPr>
            <sz val="8"/>
            <rFont val="Tahoma"/>
            <family val="2"/>
          </rPr>
          <t xml:space="preserve">It was another fine day for the Dayaks. With five bullets and a 4th place (sorry Dayaks, I slipped), there was little doubt.
Many thanks to NCL (Fred, Andrew, Torstein e.o.) who handled the races very well. We had to wait 1 hour for the wind, but all 6 races were held, thanks to the OOD’s.
It was an eventful team race again. I must emphasize that port starts are not without danger, and again, not always favorable if protested. 3 other protests were filed, so the protest committee had a busy afternoon. 1 protest was dismissed due to not showing up at the protest meeting (Dayaks against Surfin Turtles). 1 protest was rejected (OOD against F16s) and 1 was withdrawn (Dayaks against Surfin Turtles).
The last protest is an interesting situation which happens frequently on the race course. The Surfin Turtles were clear ahead rounding the upwind buoy. They put in a gibe right after the mark. The Dayaks came streaming from behind, rounded the mark but had to take avoiding action against the boat in front which is completing his gibe. They actually sailed over the tiller, which was hanging in the water. After yelling protest first by Dayaks, then by Surfin Turtles, there was some discussion afterwards at the boat club. The OOD didn’t know the answer, so it was decided to withdraw the protest, but put it forward to the ISAF. A bottle of champagne is for the winner. Of course that will be for the complete (Dayaks) team.
All sailors can mail their vote’s.
</t>
        </r>
      </text>
    </comment>
    <comment ref="W38" authorId="1">
      <text>
        <r>
          <rPr>
            <sz val="8"/>
            <rFont val="Tahoma"/>
            <family val="2"/>
          </rPr>
          <t xml:space="preserve">The Surfin Turtles increasing their lead with the Flying 16’ on their heals.
Let’s hope we get a discard in. 
Many thanks to the Giants who were very short on people, but still managed to get 6 races in (with of course the help of some other like Tony ‘sergeant major’ van Thiel and Joe ‘swimming’ Cumming).
</t>
        </r>
      </text>
    </comment>
    <comment ref="W14" authorId="1">
      <text>
        <r>
          <rPr>
            <sz val="8"/>
            <rFont val="Tahoma"/>
            <family val="2"/>
          </rPr>
          <t xml:space="preserve">It was another fine day for the Dayaks. With five bullets and a 4th place (sorry Dayaks, I slipped), there was little doubt.
Many thanks to NCL (Fred, Andrew, Torstein e.o.) who handled the races very well. We had to wait 1 hour for the wind, but all 6 races were held, thanks to the OOD’s.
</t>
        </r>
      </text>
    </comment>
    <comment ref="W2" authorId="1">
      <text>
        <r>
          <rPr>
            <sz val="8"/>
            <rFont val="Tahoma"/>
            <family val="2"/>
          </rPr>
          <t>It was another fine sailing day (not only for the Dayaks). The wind picked up during the first 2 races and during the rest of the day the cats were flying again. A great thanks to the Muscats who ran 6 races very smoothly. 
Joe Cumming / Kirsten Bennet (Dayaks) were very fast in race 1 and 2 (two bullets). Charles Whyte (MusCats) was 2nd in race 1, followed by youth sailor Paul Henri van Thiel (Surfin Turtles). 
The second race was a classical example of barging H16’s, responsible for some commotion at the start. NCL was protested, but failed to do their 360 and was disqualified.
Race 3 and 4 showed strong competition between Dayaks, F16, Surfin Turtles and Dayats. Tony van Thiel (Surfin Turtles) came out as the winner with a 2nd and 1st place.
Race 5 and 6 was a showcase of the - careful with your back – veteran. The commodore (Dayaks) left no doubt about it and won both races followed by the F16 and Surfin Turtles.</t>
        </r>
      </text>
    </comment>
  </commentList>
</comments>
</file>

<file path=xl/sharedStrings.xml><?xml version="1.0" encoding="utf-8"?>
<sst xmlns="http://schemas.openxmlformats.org/spreadsheetml/2006/main" count="1152" uniqueCount="219">
  <si>
    <t>Team</t>
  </si>
  <si>
    <t>ST</t>
  </si>
  <si>
    <t>Frank van Beek</t>
  </si>
  <si>
    <t>Victoria Grainger</t>
  </si>
  <si>
    <t>MC</t>
  </si>
  <si>
    <t>Tony van Thiel</t>
  </si>
  <si>
    <t>G</t>
  </si>
  <si>
    <t>Douwe Sickler</t>
  </si>
  <si>
    <t>Apollo Kok</t>
  </si>
  <si>
    <t>Rudy Welling</t>
  </si>
  <si>
    <t>Stephen Rice</t>
  </si>
  <si>
    <t>Angus Mackay</t>
  </si>
  <si>
    <t>NCL</t>
  </si>
  <si>
    <t>Torstein Smenes</t>
  </si>
  <si>
    <t>Ken Portanger</t>
  </si>
  <si>
    <t>Cees van Eden</t>
  </si>
  <si>
    <t>Mark Koper</t>
  </si>
  <si>
    <t>Surfin Turtles</t>
  </si>
  <si>
    <t>Points</t>
  </si>
  <si>
    <t>MC II</t>
  </si>
  <si>
    <t>Notes</t>
  </si>
  <si>
    <t>Dayaks</t>
  </si>
  <si>
    <t>Dayats</t>
  </si>
  <si>
    <t>Muscats II</t>
  </si>
  <si>
    <t>H4</t>
  </si>
  <si>
    <t>H5</t>
  </si>
  <si>
    <t>H6</t>
  </si>
  <si>
    <t>H7</t>
  </si>
  <si>
    <t>H8</t>
  </si>
  <si>
    <t>H9</t>
  </si>
  <si>
    <t>H10</t>
  </si>
  <si>
    <t>Steven Mackay</t>
  </si>
  <si>
    <t>Katie Whyte</t>
  </si>
  <si>
    <t>Results</t>
  </si>
  <si>
    <t>Giants</t>
  </si>
  <si>
    <t>Race</t>
  </si>
  <si>
    <t>Date</t>
  </si>
  <si>
    <t>Add. Points *</t>
  </si>
  <si>
    <t>Place</t>
  </si>
  <si>
    <t>* = Additional penalty points due to helm / crew rotation infringements</t>
  </si>
  <si>
    <t>DNS</t>
  </si>
  <si>
    <t>DSQ</t>
  </si>
  <si>
    <t>DNF</t>
  </si>
  <si>
    <t>DNC</t>
  </si>
  <si>
    <t>Muscats I</t>
  </si>
  <si>
    <t>Michiel van Rijen</t>
  </si>
  <si>
    <t>Philippe Gauthier</t>
  </si>
  <si>
    <t>Robert Ambrose</t>
  </si>
  <si>
    <t>Race 1/2</t>
  </si>
  <si>
    <t>Pool 3</t>
  </si>
  <si>
    <t>Race 3/4</t>
  </si>
  <si>
    <t>Pool 2</t>
  </si>
  <si>
    <t>Race 5/6</t>
  </si>
  <si>
    <t>Pool 1</t>
  </si>
  <si>
    <t>DT</t>
  </si>
  <si>
    <t>DK</t>
  </si>
  <si>
    <t>RTD</t>
  </si>
  <si>
    <t>Paul Henri van Thiel</t>
  </si>
  <si>
    <t>Hn2</t>
  </si>
  <si>
    <t>Hn1</t>
  </si>
  <si>
    <t>Tt</t>
  </si>
  <si>
    <t>Rob Mink</t>
  </si>
  <si>
    <t>Jan Saeby</t>
  </si>
  <si>
    <t>Frank Oprinsen</t>
  </si>
  <si>
    <t>Chris Healey</t>
  </si>
  <si>
    <t>Titans</t>
  </si>
  <si>
    <t>November Team Race</t>
  </si>
  <si>
    <t>OCS</t>
  </si>
  <si>
    <t>boats + 1</t>
  </si>
  <si>
    <t>Kirsten Bennet</t>
  </si>
  <si>
    <t>Ranking</t>
  </si>
  <si>
    <t>Old</t>
  </si>
  <si>
    <t>New</t>
  </si>
  <si>
    <t>Total</t>
  </si>
  <si>
    <t>Dk 1</t>
  </si>
  <si>
    <t>Dk 2</t>
  </si>
  <si>
    <t>Dk 3</t>
  </si>
  <si>
    <t>Dt 1</t>
  </si>
  <si>
    <t>Dt 2</t>
  </si>
  <si>
    <t>Dt 3</t>
  </si>
  <si>
    <t>G 1</t>
  </si>
  <si>
    <t>G 2</t>
  </si>
  <si>
    <t>G 3</t>
  </si>
  <si>
    <t>MC 1</t>
  </si>
  <si>
    <t>MC 2</t>
  </si>
  <si>
    <t>MC 3</t>
  </si>
  <si>
    <t>NCL 1</t>
  </si>
  <si>
    <t>NCL 2</t>
  </si>
  <si>
    <t>NCL 3</t>
  </si>
  <si>
    <t>Tt 1</t>
  </si>
  <si>
    <t>Tt 2</t>
  </si>
  <si>
    <t>Tt 3</t>
  </si>
  <si>
    <t>ST 1</t>
  </si>
  <si>
    <t>ST 2</t>
  </si>
  <si>
    <t>ST 3</t>
  </si>
  <si>
    <t>POOLS</t>
  </si>
  <si>
    <t>race 1/2</t>
  </si>
  <si>
    <t>race 3/4</t>
  </si>
  <si>
    <t>race 5/6</t>
  </si>
  <si>
    <t>OOD</t>
  </si>
  <si>
    <t>MusCats</t>
  </si>
  <si>
    <t>Slot</t>
  </si>
  <si>
    <t>H3</t>
  </si>
  <si>
    <t>Spare</t>
  </si>
  <si>
    <t>Avg</t>
  </si>
  <si>
    <t>Helm</t>
  </si>
  <si>
    <t xml:space="preserve">No. </t>
  </si>
  <si>
    <t>Dave Clark</t>
  </si>
  <si>
    <t>D</t>
  </si>
  <si>
    <t>Bob Gardham</t>
  </si>
  <si>
    <t>Joe Cumming</t>
  </si>
  <si>
    <t>Robbert Nieuwenhuijs</t>
  </si>
  <si>
    <t>Chuck Heller</t>
  </si>
  <si>
    <t>Klaus Mueller</t>
  </si>
  <si>
    <t>Volker Vahrenkamp</t>
  </si>
  <si>
    <t>Mike Clark</t>
  </si>
  <si>
    <t>Fred Rourke</t>
  </si>
  <si>
    <t>Hans de Koningh</t>
  </si>
  <si>
    <t>Charles Whyte</t>
  </si>
  <si>
    <t>Jan Willem Brinkhorst</t>
  </si>
  <si>
    <t>Andrew Whyte</t>
  </si>
  <si>
    <t>Pascal Richard</t>
  </si>
  <si>
    <t>Nov 06</t>
  </si>
  <si>
    <t>Kirsten Bennett</t>
  </si>
  <si>
    <t>Min</t>
  </si>
  <si>
    <t>Avg 05 06</t>
  </si>
  <si>
    <t>TOTAL</t>
  </si>
  <si>
    <t>OVERALL</t>
  </si>
  <si>
    <t>O</t>
  </si>
  <si>
    <t>N</t>
  </si>
  <si>
    <t>J</t>
  </si>
  <si>
    <t>F</t>
  </si>
  <si>
    <t>M</t>
  </si>
  <si>
    <t>A</t>
  </si>
  <si>
    <t>MusCats I</t>
  </si>
  <si>
    <t>MusCats II</t>
  </si>
  <si>
    <t>MC II 1</t>
  </si>
  <si>
    <t>MC II 3</t>
  </si>
  <si>
    <t>MC II 2</t>
  </si>
  <si>
    <t>Dk</t>
  </si>
  <si>
    <t>Abandoned</t>
  </si>
  <si>
    <t>Cancelled</t>
  </si>
  <si>
    <t>Mc II</t>
  </si>
  <si>
    <t>Mc I</t>
  </si>
  <si>
    <t>Dt</t>
  </si>
  <si>
    <t>Glen Ainstworth</t>
  </si>
  <si>
    <t>1 + no. teams enlisted</t>
  </si>
  <si>
    <t>1 + no. of boats on the water</t>
  </si>
  <si>
    <t>Races sailed on Friday 3/Nov/2006</t>
  </si>
  <si>
    <t>December Team Race</t>
  </si>
  <si>
    <t>B</t>
  </si>
  <si>
    <t>C</t>
  </si>
  <si>
    <t>E</t>
  </si>
  <si>
    <t>Grazielle Rivault</t>
  </si>
  <si>
    <t>JW Brinkhorst</t>
  </si>
  <si>
    <t>Nathalie Reumer</t>
  </si>
  <si>
    <t>Henrich</t>
  </si>
  <si>
    <t>Iain Hudson</t>
  </si>
  <si>
    <t>H2</t>
  </si>
  <si>
    <t>Judy Gardham</t>
  </si>
  <si>
    <t>JW van der Lee</t>
  </si>
  <si>
    <t>Races sailed on Friday 8/Dec/2006</t>
  </si>
  <si>
    <t xml:space="preserve">Tt </t>
  </si>
  <si>
    <t>Dec 06</t>
  </si>
  <si>
    <t>JW vd Lee</t>
  </si>
  <si>
    <t>Graziella Rivault</t>
  </si>
  <si>
    <t>MC I</t>
  </si>
  <si>
    <t>TT</t>
  </si>
  <si>
    <t>H11</t>
  </si>
  <si>
    <t>H12</t>
  </si>
  <si>
    <t>Races sailed on Friday 6/Oct/2006, race cancelled, results NOT included in Helms ranking</t>
  </si>
  <si>
    <t>Rob Nieuwenhuis</t>
  </si>
  <si>
    <t>Rob Clark</t>
  </si>
  <si>
    <t>Gerard Reumer</t>
  </si>
  <si>
    <t>Eric van Thiel</t>
  </si>
  <si>
    <t>Rob Ambrose</t>
  </si>
  <si>
    <t>Gordon Whitley</t>
  </si>
  <si>
    <t>Natalie</t>
  </si>
  <si>
    <t>Races sailed on Friday 5/Jan/2007. Race cancelled, results NOT included in Helms ranking</t>
  </si>
  <si>
    <t>Rob Nieuwenhuijs</t>
  </si>
  <si>
    <t>February Team Race</t>
  </si>
  <si>
    <t>RDG</t>
  </si>
  <si>
    <t>Redress</t>
  </si>
  <si>
    <t>Feb 06</t>
  </si>
  <si>
    <t>Races sailed on Friday 2-Feb-2007. Redress was given to Surfin Turtles in race 5</t>
  </si>
  <si>
    <t>March Team Race</t>
  </si>
  <si>
    <t>Nick Saeby</t>
  </si>
  <si>
    <t>Andrew Faulkner</t>
  </si>
  <si>
    <t>Races sailed on Friday 2-Mar-2007.</t>
  </si>
  <si>
    <t>Mar 06</t>
  </si>
  <si>
    <t>Sam Mason</t>
  </si>
  <si>
    <t>6 races: no discard, 
7 races or more: 1 discard</t>
  </si>
  <si>
    <t>F16s</t>
  </si>
  <si>
    <t>April Team Race</t>
  </si>
  <si>
    <t>Apr</t>
  </si>
  <si>
    <t>Chris</t>
  </si>
  <si>
    <t>Wic</t>
  </si>
  <si>
    <t>Frans Tettero</t>
  </si>
  <si>
    <t>Pascal Richards</t>
  </si>
  <si>
    <t>Tangui L'Homme</t>
  </si>
  <si>
    <t>Races sailed on Friday 6-Apr-2007.</t>
  </si>
  <si>
    <t>Redress was granted to NCL due to material failure</t>
  </si>
  <si>
    <t>8 races = 1 discard</t>
  </si>
  <si>
    <t>16 races = 2 discards</t>
  </si>
  <si>
    <t>Aly Brandenburg</t>
  </si>
  <si>
    <t>Ruud Welling</t>
  </si>
  <si>
    <t>Races sailed on Friday 4-May-2007.</t>
  </si>
  <si>
    <t>May</t>
  </si>
  <si>
    <t>Henrik Norgaard</t>
  </si>
  <si>
    <t>Races sailed on Friday 1-June-2007.</t>
  </si>
  <si>
    <t>Berend van Straten</t>
  </si>
  <si>
    <t>F16</t>
  </si>
  <si>
    <t>Paul</t>
  </si>
  <si>
    <t>June Team Race</t>
  </si>
  <si>
    <t>May Team Race</t>
  </si>
  <si>
    <t>Discard</t>
  </si>
  <si>
    <t>Flying 16</t>
  </si>
  <si>
    <t>June</t>
  </si>
  <si>
    <t>Overall Results as of June 2007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</si>
</sst>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
    <numFmt numFmtId="175" formatCode="[$-C09]dd\-mmm\-yy;@"/>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809]dd\ mmmm\ yyyy"/>
    <numFmt numFmtId="183" formatCode="dd/mm/yy;@"/>
    <numFmt numFmtId="184" formatCode="&quot;Yes&quot;;&quot;Yes&quot;;&quot;No&quot;"/>
    <numFmt numFmtId="185" formatCode="&quot;True&quot;;&quot;True&quot;;&quot;False&quot;"/>
    <numFmt numFmtId="186" formatCode="&quot;On&quot;;&quot;On&quot;;&quot;Off&quot;"/>
    <numFmt numFmtId="187" formatCode="[$€-2]\ #,##0.00_);[Red]\([$€-2]\ #,##0.00\)"/>
    <numFmt numFmtId="188" formatCode="&quot;fl&quot;#,##0_);\(&quot;fl&quot;#,##0\)"/>
    <numFmt numFmtId="189" formatCode="&quot;fl&quot;#,##0_);[Red]\(&quot;fl&quot;#,##0\)"/>
    <numFmt numFmtId="190" formatCode="&quot;fl&quot;#,##0.00_);\(&quot;fl&quot;#,##0.00\)"/>
    <numFmt numFmtId="191" formatCode="&quot;fl&quot;#,##0.00_);[Red]\(&quot;fl&quot;#,##0.00\)"/>
    <numFmt numFmtId="192" formatCode="_(&quot;fl&quot;* #,##0_);_(&quot;fl&quot;* \(#,##0\);_(&quot;fl&quot;* &quot;-&quot;_);_(@_)"/>
    <numFmt numFmtId="193" formatCode="_(&quot;fl&quot;* #,##0.00_);_(&quot;fl&quot;* \(#,##0.00\);_(&quot;fl&quot;* &quot;-&quot;??_);_(@_)"/>
    <numFmt numFmtId="194" formatCode="0.00000"/>
    <numFmt numFmtId="195" formatCode="0.000000"/>
  </numFmts>
  <fonts count="42">
    <font>
      <sz val="10"/>
      <name val="Arial"/>
      <family val="0"/>
    </font>
    <font>
      <sz val="8"/>
      <name val="Arial"/>
      <family val="0"/>
    </font>
    <font>
      <b/>
      <sz val="12"/>
      <name val="Arial"/>
      <family val="2"/>
    </font>
    <font>
      <b/>
      <sz val="8"/>
      <name val="Arial"/>
      <family val="0"/>
    </font>
    <font>
      <b/>
      <sz val="10"/>
      <name val="Arial"/>
      <family val="2"/>
    </font>
    <font>
      <u val="single"/>
      <sz val="10"/>
      <color indexed="12"/>
      <name val="Arial"/>
      <family val="0"/>
    </font>
    <font>
      <u val="single"/>
      <sz val="10"/>
      <color indexed="36"/>
      <name val="Arial"/>
      <family val="0"/>
    </font>
    <font>
      <b/>
      <sz val="8"/>
      <color indexed="9"/>
      <name val="Arial"/>
      <family val="0"/>
    </font>
    <font>
      <b/>
      <i/>
      <sz val="12"/>
      <color indexed="18"/>
      <name val="Arial"/>
      <family val="2"/>
    </font>
    <font>
      <sz val="10"/>
      <color indexed="18"/>
      <name val="Arial"/>
      <family val="2"/>
    </font>
    <font>
      <b/>
      <i/>
      <sz val="12"/>
      <name val="Arial"/>
      <family val="2"/>
    </font>
    <font>
      <sz val="12"/>
      <name val="Arial"/>
      <family val="2"/>
    </font>
    <font>
      <i/>
      <sz val="10"/>
      <name val="Arial"/>
      <family val="2"/>
    </font>
    <font>
      <b/>
      <sz val="12"/>
      <color indexed="18"/>
      <name val="Arial"/>
      <family val="2"/>
    </font>
    <font>
      <b/>
      <i/>
      <sz val="14"/>
      <color indexed="18"/>
      <name val="Arial"/>
      <family val="2"/>
    </font>
    <font>
      <b/>
      <sz val="10"/>
      <color indexed="10"/>
      <name val="Arial"/>
      <family val="2"/>
    </font>
    <font>
      <i/>
      <sz val="12"/>
      <color indexed="12"/>
      <name val="Comic Sans MS"/>
      <family val="4"/>
    </font>
    <font>
      <i/>
      <sz val="12"/>
      <color indexed="9"/>
      <name val="Comic Sans MS"/>
      <family val="4"/>
    </font>
    <font>
      <b/>
      <i/>
      <sz val="8"/>
      <color indexed="63"/>
      <name val="Comic Sans MS"/>
      <family val="4"/>
    </font>
    <font>
      <sz val="10"/>
      <color indexed="8"/>
      <name val="Arial"/>
      <family val="0"/>
    </font>
    <font>
      <i/>
      <sz val="12"/>
      <color indexed="8"/>
      <name val="Comic Sans MS"/>
      <family val="4"/>
    </font>
    <font>
      <i/>
      <sz val="8"/>
      <color indexed="63"/>
      <name val="Arial"/>
      <family val="2"/>
    </font>
    <font>
      <b/>
      <sz val="14"/>
      <name val="Arial"/>
      <family val="2"/>
    </font>
    <font>
      <b/>
      <sz val="12"/>
      <color indexed="12"/>
      <name val="Arial"/>
      <family val="2"/>
    </font>
    <font>
      <sz val="14"/>
      <name val="Arial"/>
      <family val="2"/>
    </font>
    <font>
      <b/>
      <sz val="14"/>
      <color indexed="18"/>
      <name val="Arial"/>
      <family val="2"/>
    </font>
    <font>
      <b/>
      <sz val="14"/>
      <color indexed="8"/>
      <name val="Arial"/>
      <family val="2"/>
    </font>
    <font>
      <b/>
      <i/>
      <sz val="10"/>
      <color indexed="18"/>
      <name val="Arial"/>
      <family val="2"/>
    </font>
    <font>
      <b/>
      <sz val="11"/>
      <color indexed="10"/>
      <name val="Arial"/>
      <family val="2"/>
    </font>
    <font>
      <b/>
      <i/>
      <sz val="10"/>
      <name val="Arial"/>
      <family val="2"/>
    </font>
    <font>
      <b/>
      <sz val="8"/>
      <color indexed="12"/>
      <name val="Arial"/>
      <family val="2"/>
    </font>
    <font>
      <sz val="8"/>
      <name val="Tahoma"/>
      <family val="0"/>
    </font>
    <font>
      <b/>
      <sz val="8"/>
      <color indexed="8"/>
      <name val="Arial"/>
      <family val="0"/>
    </font>
    <font>
      <b/>
      <sz val="12"/>
      <color indexed="12"/>
      <name val="Comic Sans MS"/>
      <family val="4"/>
    </font>
    <font>
      <b/>
      <sz val="12"/>
      <color indexed="9"/>
      <name val="Comic Sans MS"/>
      <family val="4"/>
    </font>
    <font>
      <b/>
      <sz val="12"/>
      <color indexed="8"/>
      <name val="Arial"/>
      <family val="2"/>
    </font>
    <font>
      <b/>
      <sz val="8"/>
      <name val="Tahoma"/>
      <family val="0"/>
    </font>
    <font>
      <b/>
      <sz val="8"/>
      <color indexed="12"/>
      <name val="Comic Sans MS"/>
      <family val="4"/>
    </font>
    <font>
      <b/>
      <sz val="8"/>
      <color indexed="9"/>
      <name val="Comic Sans MS"/>
      <family val="4"/>
    </font>
    <font>
      <b/>
      <sz val="8"/>
      <color indexed="8"/>
      <name val="Comic Sans MS"/>
      <family val="4"/>
    </font>
    <font>
      <b/>
      <sz val="8"/>
      <color indexed="18"/>
      <name val="Arial"/>
      <family val="2"/>
    </font>
    <font>
      <strike/>
      <sz val="8"/>
      <name val="Arial"/>
      <family val="0"/>
    </font>
  </fonts>
  <fills count="17">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10"/>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20"/>
        <bgColor indexed="64"/>
      </patternFill>
    </fill>
    <fill>
      <patternFill patternType="solid">
        <fgColor indexed="46"/>
        <bgColor indexed="64"/>
      </patternFill>
    </fill>
    <fill>
      <patternFill patternType="solid">
        <fgColor indexed="55"/>
        <bgColor indexed="64"/>
      </patternFill>
    </fill>
    <fill>
      <patternFill patternType="solid">
        <fgColor indexed="44"/>
        <bgColor indexed="64"/>
      </patternFill>
    </fill>
    <fill>
      <patternFill patternType="solid">
        <fgColor indexed="23"/>
        <bgColor indexed="64"/>
      </patternFill>
    </fill>
    <fill>
      <patternFill patternType="solid">
        <fgColor indexed="9"/>
        <bgColor indexed="64"/>
      </patternFill>
    </fill>
  </fills>
  <borders count="39">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color indexed="22"/>
      </bottom>
    </border>
    <border>
      <left>
        <color indexed="63"/>
      </left>
      <right style="thin"/>
      <top style="thin"/>
      <bottom>
        <color indexed="63"/>
      </bottom>
    </border>
    <border>
      <left style="thin"/>
      <right>
        <color indexed="63"/>
      </right>
      <top style="thin">
        <color indexed="22"/>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22"/>
      </bottom>
    </border>
    <border>
      <left style="thin"/>
      <right>
        <color indexed="63"/>
      </right>
      <top style="thin">
        <color indexed="22"/>
      </top>
      <bottom style="thin"/>
    </border>
    <border>
      <left>
        <color indexed="63"/>
      </left>
      <right style="thin"/>
      <top>
        <color indexed="63"/>
      </top>
      <bottom style="thin"/>
    </border>
    <border>
      <left>
        <color indexed="63"/>
      </left>
      <right>
        <color indexed="63"/>
      </right>
      <top style="thin"/>
      <bottom style="thin"/>
    </border>
    <border>
      <left style="thin"/>
      <right style="thin"/>
      <top style="medium"/>
      <bottom style="thin"/>
    </border>
    <border>
      <left style="thin"/>
      <right style="thin"/>
      <top>
        <color indexed="63"/>
      </top>
      <bottom style="thin">
        <color indexed="22"/>
      </bottom>
    </border>
    <border>
      <left style="thin"/>
      <right style="thin"/>
      <top style="thin">
        <color indexed="22"/>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right style="thin"/>
      <top>
        <color indexed="63"/>
      </top>
      <bottom>
        <color indexed="63"/>
      </bottom>
    </border>
    <border>
      <left style="thin"/>
      <right style="thin"/>
      <top style="thin"/>
      <bottom style="thin">
        <color indexed="22"/>
      </bottom>
    </border>
    <border>
      <left style="thin"/>
      <right style="double"/>
      <top style="thin"/>
      <bottom style="thin"/>
    </border>
    <border>
      <left>
        <color indexed="63"/>
      </left>
      <right>
        <color indexed="63"/>
      </right>
      <top>
        <color indexed="63"/>
      </top>
      <bottom style="thin"/>
    </border>
    <border>
      <left style="double"/>
      <right style="thin"/>
      <top style="thin"/>
      <bottom style="thin"/>
    </border>
    <border>
      <left style="double"/>
      <right style="thin"/>
      <top style="thin"/>
      <bottom style="double"/>
    </border>
    <border>
      <left>
        <color indexed="63"/>
      </left>
      <right>
        <color indexed="63"/>
      </right>
      <top style="thin"/>
      <bottom style="double"/>
    </border>
    <border>
      <left style="thin"/>
      <right style="double"/>
      <top style="thin"/>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double"/>
      <bottom>
        <color indexed="63"/>
      </bottom>
    </border>
    <border>
      <left style="thin"/>
      <right style="double"/>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0" fontId="1" fillId="0" borderId="0" xfId="0" applyFont="1" applyFill="1" applyBorder="1" applyAlignment="1">
      <alignmen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0" fillId="0" borderId="0" xfId="0" applyAlignment="1">
      <alignment vertical="center"/>
    </xf>
    <xf numFmtId="0" fontId="11" fillId="0" borderId="0" xfId="0" applyFont="1" applyAlignment="1">
      <alignment/>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1" fillId="0" borderId="0" xfId="0" applyFont="1" applyAlignment="1">
      <alignment horizontal="center"/>
    </xf>
    <xf numFmtId="46" fontId="11" fillId="0" borderId="0" xfId="0" applyNumberFormat="1" applyFont="1" applyAlignment="1">
      <alignment/>
    </xf>
    <xf numFmtId="0" fontId="16" fillId="2"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0" xfId="0" applyFont="1" applyFill="1" applyBorder="1" applyAlignment="1">
      <alignment horizontal="left" vertical="center"/>
    </xf>
    <xf numFmtId="0" fontId="2" fillId="0" borderId="7" xfId="0" applyFont="1" applyFill="1" applyBorder="1" applyAlignment="1">
      <alignment horizontal="center" vertical="center" wrapText="1"/>
    </xf>
    <xf numFmtId="0" fontId="0" fillId="0" borderId="8" xfId="0" applyBorder="1" applyAlignment="1">
      <alignment/>
    </xf>
    <xf numFmtId="0" fontId="3" fillId="7" borderId="1" xfId="0" applyFont="1" applyFill="1" applyBorder="1" applyAlignment="1">
      <alignment horizontal="center" vertical="center"/>
    </xf>
    <xf numFmtId="0" fontId="17" fillId="5" borderId="6" xfId="0" applyFont="1" applyFill="1" applyBorder="1" applyAlignment="1">
      <alignment horizontal="center" vertical="center" wrapText="1"/>
    </xf>
    <xf numFmtId="0" fontId="16" fillId="10" borderId="6" xfId="0" applyFont="1" applyFill="1" applyBorder="1" applyAlignment="1">
      <alignment horizontal="center" vertical="center" wrapText="1"/>
    </xf>
    <xf numFmtId="0" fontId="7" fillId="11" borderId="1" xfId="0" applyFont="1" applyFill="1" applyBorder="1" applyAlignment="1">
      <alignment horizontal="center" vertical="center"/>
    </xf>
    <xf numFmtId="20" fontId="4" fillId="0" borderId="6" xfId="0" applyNumberFormat="1" applyFont="1" applyBorder="1" applyAlignment="1">
      <alignment/>
    </xf>
    <xf numFmtId="0" fontId="4" fillId="0" borderId="2" xfId="0" applyFont="1" applyBorder="1" applyAlignment="1">
      <alignment/>
    </xf>
    <xf numFmtId="0" fontId="4" fillId="0" borderId="6" xfId="0" applyFont="1" applyBorder="1" applyAlignment="1">
      <alignment horizontal="center"/>
    </xf>
    <xf numFmtId="0" fontId="3" fillId="0" borderId="2" xfId="0" applyFont="1" applyBorder="1" applyAlignment="1">
      <alignment/>
    </xf>
    <xf numFmtId="0" fontId="3" fillId="0" borderId="6" xfId="0" applyFont="1" applyBorder="1" applyAlignment="1">
      <alignment/>
    </xf>
    <xf numFmtId="0" fontId="4" fillId="3" borderId="0" xfId="0" applyFont="1" applyFill="1" applyAlignment="1">
      <alignment/>
    </xf>
    <xf numFmtId="0" fontId="4" fillId="0" borderId="6" xfId="0" applyFont="1" applyBorder="1" applyAlignment="1">
      <alignment/>
    </xf>
    <xf numFmtId="0" fontId="4" fillId="0" borderId="0" xfId="0" applyFont="1" applyAlignment="1">
      <alignment/>
    </xf>
    <xf numFmtId="0" fontId="1" fillId="0" borderId="7" xfId="0" applyFont="1" applyBorder="1" applyAlignment="1">
      <alignment vertical="center"/>
    </xf>
    <xf numFmtId="0" fontId="1" fillId="0" borderId="9" xfId="0" applyFont="1" applyFill="1" applyBorder="1" applyAlignment="1">
      <alignment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19" fillId="3" borderId="0" xfId="0" applyFont="1" applyFill="1" applyAlignment="1">
      <alignment vertical="center"/>
    </xf>
    <xf numFmtId="0" fontId="1" fillId="0" borderId="11" xfId="0" applyFont="1" applyFill="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10" borderId="1" xfId="0" applyFont="1" applyFill="1" applyBorder="1" applyAlignment="1">
      <alignment horizontal="center" vertical="center"/>
    </xf>
    <xf numFmtId="0" fontId="3" fillId="6" borderId="1" xfId="0" applyFont="1" applyFill="1" applyBorder="1" applyAlignment="1">
      <alignment horizontal="center" vertical="center"/>
    </xf>
    <xf numFmtId="0" fontId="1" fillId="0" borderId="14" xfId="0" applyFont="1" applyFill="1" applyBorder="1" applyAlignment="1">
      <alignment vertical="center"/>
    </xf>
    <xf numFmtId="0" fontId="1" fillId="0" borderId="8" xfId="0" applyFont="1" applyBorder="1" applyAlignment="1">
      <alignment vertical="center"/>
    </xf>
    <xf numFmtId="0" fontId="1" fillId="0" borderId="15" xfId="0" applyFont="1" applyFill="1" applyBorder="1" applyAlignment="1">
      <alignment vertical="center"/>
    </xf>
    <xf numFmtId="0" fontId="1" fillId="0" borderId="16" xfId="0" applyFont="1" applyBorder="1" applyAlignment="1">
      <alignment vertical="center"/>
    </xf>
    <xf numFmtId="0" fontId="1" fillId="0" borderId="0" xfId="0" applyFont="1" applyAlignment="1">
      <alignment/>
    </xf>
    <xf numFmtId="0" fontId="4" fillId="12" borderId="1"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 fillId="0" borderId="12" xfId="0" applyFont="1" applyFill="1" applyBorder="1" applyAlignment="1">
      <alignment vertical="center"/>
    </xf>
    <xf numFmtId="0" fontId="16" fillId="7"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 fillId="0" borderId="7" xfId="0" applyFont="1" applyFill="1" applyBorder="1" applyAlignment="1">
      <alignment vertical="center"/>
    </xf>
    <xf numFmtId="0" fontId="2" fillId="13" borderId="12"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0" xfId="0" applyFont="1" applyFill="1" applyBorder="1" applyAlignment="1">
      <alignment vertical="center" wrapText="1"/>
    </xf>
    <xf numFmtId="0" fontId="2" fillId="13" borderId="13" xfId="0" applyFont="1" applyFill="1" applyBorder="1" applyAlignment="1">
      <alignment horizontal="center" vertical="center" wrapText="1"/>
    </xf>
    <xf numFmtId="16" fontId="18" fillId="13" borderId="0" xfId="0" applyNumberFormat="1" applyFont="1" applyFill="1" applyBorder="1" applyAlignment="1" quotePrefix="1">
      <alignment horizontal="center" vertical="top" wrapText="1"/>
    </xf>
    <xf numFmtId="16" fontId="18" fillId="13" borderId="6" xfId="0" applyNumberFormat="1" applyFont="1" applyFill="1" applyBorder="1" applyAlignment="1" quotePrefix="1">
      <alignment horizontal="center" vertical="top" wrapText="1"/>
    </xf>
    <xf numFmtId="16" fontId="18" fillId="13" borderId="1" xfId="0" applyNumberFormat="1" applyFont="1" applyFill="1" applyBorder="1" applyAlignment="1" quotePrefix="1">
      <alignment horizontal="center" vertical="top" wrapText="1"/>
    </xf>
    <xf numFmtId="0" fontId="4" fillId="14" borderId="1"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3" fillId="0" borderId="6" xfId="0" applyFont="1" applyBorder="1" applyAlignment="1">
      <alignment/>
    </xf>
    <xf numFmtId="0" fontId="1" fillId="0" borderId="17" xfId="0" applyFont="1" applyBorder="1" applyAlignment="1">
      <alignment/>
    </xf>
    <xf numFmtId="0" fontId="1" fillId="0" borderId="17" xfId="0" applyFont="1" applyBorder="1" applyAlignment="1">
      <alignment/>
    </xf>
    <xf numFmtId="0" fontId="1" fillId="0" borderId="0" xfId="0" applyFont="1" applyAlignment="1">
      <alignment/>
    </xf>
    <xf numFmtId="0" fontId="21" fillId="0" borderId="1" xfId="0" applyFont="1" applyBorder="1" applyAlignment="1">
      <alignment/>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1" xfId="0" applyFont="1" applyFill="1" applyBorder="1" applyAlignment="1">
      <alignment vertical="center"/>
    </xf>
    <xf numFmtId="0" fontId="3" fillId="0" borderId="0" xfId="0" applyFont="1" applyAlignment="1">
      <alignment/>
    </xf>
    <xf numFmtId="0" fontId="1" fillId="0" borderId="0" xfId="0" applyFont="1" applyBorder="1" applyAlignment="1">
      <alignment vertical="center"/>
    </xf>
    <xf numFmtId="0" fontId="21" fillId="0" borderId="0" xfId="0" applyFont="1" applyAlignment="1">
      <alignment/>
    </xf>
    <xf numFmtId="0" fontId="1" fillId="0" borderId="0" xfId="0" applyFont="1" applyAlignment="1">
      <alignment/>
    </xf>
    <xf numFmtId="0" fontId="22" fillId="3" borderId="0" xfId="0" applyFont="1" applyFill="1" applyAlignment="1">
      <alignment/>
    </xf>
    <xf numFmtId="0" fontId="23" fillId="3" borderId="6" xfId="0" applyFont="1" applyFill="1" applyBorder="1" applyAlignment="1">
      <alignment horizontal="center"/>
    </xf>
    <xf numFmtId="0" fontId="24" fillId="3" borderId="17" xfId="0" applyFont="1" applyFill="1" applyBorder="1" applyAlignment="1">
      <alignment/>
    </xf>
    <xf numFmtId="0" fontId="24" fillId="3" borderId="2" xfId="0" applyFont="1" applyFill="1" applyBorder="1" applyAlignment="1">
      <alignment/>
    </xf>
    <xf numFmtId="17" fontId="2" fillId="9"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3" borderId="0" xfId="0" applyFont="1" applyFill="1" applyAlignment="1">
      <alignment/>
    </xf>
    <xf numFmtId="0" fontId="22" fillId="0" borderId="18"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4" fillId="0" borderId="0" xfId="0" applyFont="1" applyAlignment="1">
      <alignment/>
    </xf>
    <xf numFmtId="17" fontId="22" fillId="0" borderId="1" xfId="0" applyNumberFormat="1" applyFont="1" applyBorder="1" applyAlignment="1">
      <alignment horizontal="center" vertical="center" wrapText="1"/>
    </xf>
    <xf numFmtId="175" fontId="2" fillId="2" borderId="1" xfId="0" applyNumberFormat="1" applyFont="1" applyFill="1" applyBorder="1" applyAlignment="1">
      <alignment horizontal="center" vertical="center" wrapText="1"/>
    </xf>
    <xf numFmtId="0" fontId="24" fillId="0" borderId="0" xfId="0" applyFont="1" applyFill="1" applyAlignment="1">
      <alignment/>
    </xf>
    <xf numFmtId="0" fontId="1" fillId="0" borderId="2" xfId="0" applyFont="1" applyBorder="1" applyAlignment="1">
      <alignment/>
    </xf>
    <xf numFmtId="0" fontId="3" fillId="0" borderId="17" xfId="0" applyFont="1" applyBorder="1" applyAlignment="1">
      <alignment horizontal="center" vertical="center"/>
    </xf>
    <xf numFmtId="17" fontId="3" fillId="0" borderId="17" xfId="0" applyNumberFormat="1" applyFont="1" applyBorder="1" applyAlignment="1">
      <alignment vertical="center"/>
    </xf>
    <xf numFmtId="0" fontId="1" fillId="0" borderId="17" xfId="0" applyFont="1" applyBorder="1" applyAlignment="1">
      <alignment horizontal="center"/>
    </xf>
    <xf numFmtId="0" fontId="3" fillId="0" borderId="1" xfId="0" applyFont="1" applyBorder="1" applyAlignment="1">
      <alignment horizontal="right" vertical="center"/>
    </xf>
    <xf numFmtId="17" fontId="3" fillId="0" borderId="17" xfId="0" applyNumberFormat="1" applyFont="1" applyBorder="1" applyAlignment="1" quotePrefix="1">
      <alignment vertical="center"/>
    </xf>
    <xf numFmtId="2" fontId="1" fillId="0" borderId="19" xfId="0" applyNumberFormat="1" applyFont="1" applyBorder="1" applyAlignment="1">
      <alignment horizontal="center" vertical="center"/>
    </xf>
    <xf numFmtId="0" fontId="1" fillId="0" borderId="20" xfId="0" applyFont="1" applyFill="1" applyBorder="1" applyAlignment="1">
      <alignment vertical="center"/>
    </xf>
    <xf numFmtId="0" fontId="1" fillId="0" borderId="21" xfId="0" applyFont="1" applyFill="1" applyBorder="1" applyAlignment="1">
      <alignment horizontal="center" vertical="center"/>
    </xf>
    <xf numFmtId="0" fontId="1" fillId="0" borderId="12" xfId="0" applyFont="1" applyBorder="1" applyAlignment="1">
      <alignment/>
    </xf>
    <xf numFmtId="0" fontId="1" fillId="0" borderId="22" xfId="0" applyFont="1" applyFill="1" applyBorder="1" applyAlignment="1">
      <alignment horizontal="center" vertical="center"/>
    </xf>
    <xf numFmtId="0" fontId="1" fillId="0" borderId="23" xfId="0" applyFont="1" applyFill="1" applyBorder="1" applyAlignment="1">
      <alignment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25" fillId="15" borderId="1" xfId="0" applyFont="1" applyFill="1" applyBorder="1" applyAlignment="1">
      <alignment horizontal="center" vertical="center" wrapText="1"/>
    </xf>
    <xf numFmtId="0" fontId="26" fillId="15" borderId="18" xfId="0" applyFont="1" applyFill="1" applyBorder="1" applyAlignment="1">
      <alignment horizontal="center" vertical="center" wrapText="1"/>
    </xf>
    <xf numFmtId="175" fontId="2" fillId="15" borderId="1"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1" fillId="0" borderId="7" xfId="0" applyFont="1" applyBorder="1" applyAlignment="1">
      <alignment/>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Fill="1" applyBorder="1" applyAlignment="1">
      <alignment vertical="center"/>
    </xf>
    <xf numFmtId="0" fontId="3" fillId="0" borderId="1" xfId="0" applyFont="1" applyBorder="1" applyAlignment="1">
      <alignment vertical="center"/>
    </xf>
    <xf numFmtId="0" fontId="1" fillId="0" borderId="9" xfId="0" applyFont="1" applyFill="1" applyBorder="1" applyAlignment="1">
      <alignment horizontal="center" vertical="center"/>
    </xf>
    <xf numFmtId="2" fontId="1" fillId="0" borderId="24" xfId="0" applyNumberFormat="1" applyFont="1" applyBorder="1" applyAlignment="1">
      <alignment horizontal="center" vertical="center"/>
    </xf>
    <xf numFmtId="0" fontId="1" fillId="0" borderId="1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0" xfId="0" applyAlignment="1">
      <alignment horizontal="center"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8" fillId="0" borderId="25" xfId="0" applyFont="1" applyBorder="1" applyAlignment="1">
      <alignment horizontal="center" vertical="center" wrapText="1"/>
    </xf>
    <xf numFmtId="0" fontId="4" fillId="3" borderId="2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1" fillId="0" borderId="0" xfId="0" applyFont="1" applyBorder="1" applyAlignment="1">
      <alignment horizontal="center" vertical="center" wrapText="1"/>
    </xf>
    <xf numFmtId="20" fontId="4" fillId="0" borderId="7" xfId="0" applyNumberFormat="1" applyFont="1" applyBorder="1" applyAlignment="1">
      <alignment/>
    </xf>
    <xf numFmtId="0" fontId="4" fillId="0" borderId="7" xfId="0" applyFont="1" applyBorder="1" applyAlignment="1">
      <alignment horizontal="center"/>
    </xf>
    <xf numFmtId="0" fontId="3" fillId="0" borderId="10" xfId="0" applyFont="1" applyBorder="1" applyAlignment="1">
      <alignment/>
    </xf>
    <xf numFmtId="0" fontId="3" fillId="0" borderId="7" xfId="0" applyFont="1" applyBorder="1" applyAlignment="1">
      <alignment/>
    </xf>
    <xf numFmtId="0" fontId="1" fillId="0" borderId="4" xfId="0" applyFont="1" applyBorder="1" applyAlignment="1">
      <alignment vertical="center"/>
    </xf>
    <xf numFmtId="0" fontId="30" fillId="4" borderId="17" xfId="0" applyFont="1" applyFill="1" applyBorder="1" applyAlignment="1">
      <alignment horizontal="center" vertical="center" wrapText="1"/>
    </xf>
    <xf numFmtId="0" fontId="1" fillId="0" borderId="10" xfId="0" applyFont="1" applyBorder="1" applyAlignment="1">
      <alignment vertical="center"/>
    </xf>
    <xf numFmtId="0" fontId="3" fillId="0" borderId="5" xfId="0" applyFont="1" applyBorder="1" applyAlignment="1">
      <alignment horizontal="center" vertical="center"/>
    </xf>
    <xf numFmtId="0" fontId="30" fillId="4" borderId="6" xfId="0" applyFont="1" applyFill="1" applyBorder="1" applyAlignment="1">
      <alignment horizontal="center" vertical="center" wrapText="1"/>
    </xf>
    <xf numFmtId="0" fontId="0" fillId="0" borderId="7" xfId="0" applyBorder="1" applyAlignment="1">
      <alignment/>
    </xf>
    <xf numFmtId="0" fontId="1" fillId="0" borderId="23" xfId="0" applyFont="1" applyBorder="1" applyAlignment="1">
      <alignment vertical="center"/>
    </xf>
    <xf numFmtId="0" fontId="30" fillId="7" borderId="17" xfId="0" applyFont="1" applyFill="1" applyBorder="1" applyAlignment="1">
      <alignment horizontal="center" vertical="center" wrapText="1"/>
    </xf>
    <xf numFmtId="0" fontId="3" fillId="0" borderId="0" xfId="0" applyFont="1" applyBorder="1" applyAlignment="1">
      <alignment horizontal="center" vertical="center"/>
    </xf>
    <xf numFmtId="0" fontId="30" fillId="7"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0" fillId="6" borderId="17" xfId="0" applyFont="1" applyFill="1" applyBorder="1" applyAlignment="1">
      <alignment horizontal="center" vertical="center" wrapText="1"/>
    </xf>
    <xf numFmtId="0" fontId="3" fillId="3" borderId="17" xfId="0" applyFont="1" applyFill="1" applyBorder="1" applyAlignment="1">
      <alignment horizontal="center" vertical="center"/>
    </xf>
    <xf numFmtId="0" fontId="30" fillId="6" borderId="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1" fillId="0" borderId="3" xfId="0" applyFont="1" applyBorder="1" applyAlignment="1">
      <alignment vertical="center"/>
    </xf>
    <xf numFmtId="0" fontId="1" fillId="0" borderId="8" xfId="0" applyFont="1" applyFill="1" applyBorder="1" applyAlignment="1">
      <alignment vertical="center"/>
    </xf>
    <xf numFmtId="0" fontId="3" fillId="0" borderId="26" xfId="0" applyFont="1" applyBorder="1" applyAlignment="1">
      <alignment horizontal="center" vertical="center"/>
    </xf>
    <xf numFmtId="0" fontId="3" fillId="3" borderId="6" xfId="0" applyFont="1" applyFill="1" applyBorder="1" applyAlignment="1">
      <alignment horizontal="center" vertical="center"/>
    </xf>
    <xf numFmtId="0" fontId="1" fillId="7" borderId="1" xfId="0" applyFont="1" applyFill="1" applyBorder="1" applyAlignment="1">
      <alignment/>
    </xf>
    <xf numFmtId="0" fontId="1" fillId="8" borderId="1" xfId="0" applyFont="1" applyFill="1" applyBorder="1" applyAlignment="1">
      <alignment/>
    </xf>
    <xf numFmtId="0" fontId="1" fillId="6" borderId="1" xfId="0" applyFont="1" applyFill="1" applyBorder="1" applyAlignment="1">
      <alignment/>
    </xf>
    <xf numFmtId="0" fontId="1" fillId="9" borderId="1" xfId="0" applyFont="1" applyFill="1" applyBorder="1" applyAlignment="1">
      <alignment/>
    </xf>
    <xf numFmtId="0" fontId="1" fillId="12" borderId="1" xfId="0" applyFont="1" applyFill="1" applyBorder="1" applyAlignment="1">
      <alignment/>
    </xf>
    <xf numFmtId="0" fontId="32" fillId="8"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4" borderId="3" xfId="0" applyFont="1" applyFill="1" applyBorder="1" applyAlignment="1">
      <alignment horizontal="center" vertical="center"/>
    </xf>
    <xf numFmtId="0" fontId="3" fillId="6" borderId="4" xfId="0" applyFont="1" applyFill="1" applyBorder="1" applyAlignment="1">
      <alignment horizontal="center" vertical="center"/>
    </xf>
    <xf numFmtId="0" fontId="33" fillId="7"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4" fillId="11"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1" fontId="35" fillId="16" borderId="1" xfId="0" applyNumberFormat="1" applyFont="1" applyFill="1" applyBorder="1" applyAlignment="1">
      <alignment horizontal="center" vertical="center" wrapText="1"/>
    </xf>
    <xf numFmtId="0" fontId="3" fillId="9" borderId="8" xfId="0" applyFont="1" applyFill="1" applyBorder="1" applyAlignment="1">
      <alignment horizontal="center" vertical="center"/>
    </xf>
    <xf numFmtId="0" fontId="3" fillId="9" borderId="16" xfId="0" applyFont="1" applyFill="1" applyBorder="1" applyAlignment="1">
      <alignment horizontal="center" vertical="center"/>
    </xf>
    <xf numFmtId="0" fontId="3" fillId="8" borderId="8" xfId="0" applyFont="1" applyFill="1" applyBorder="1" applyAlignment="1">
      <alignment horizontal="center" vertical="center"/>
    </xf>
    <xf numFmtId="0" fontId="3" fillId="6" borderId="16" xfId="0" applyFont="1" applyFill="1" applyBorder="1" applyAlignment="1">
      <alignment horizontal="center" vertical="center"/>
    </xf>
    <xf numFmtId="0" fontId="3" fillId="8" borderId="12" xfId="0" applyFont="1" applyFill="1" applyBorder="1" applyAlignment="1">
      <alignment horizontal="center" vertical="center"/>
    </xf>
    <xf numFmtId="0" fontId="37" fillId="2" borderId="1" xfId="0" applyFont="1" applyFill="1" applyBorder="1" applyAlignment="1">
      <alignment horizontal="center" vertical="center" wrapText="1"/>
    </xf>
    <xf numFmtId="0" fontId="38" fillId="11" borderId="1"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8" borderId="1" xfId="0" applyFont="1" applyFill="1" applyBorder="1" applyAlignment="1">
      <alignment horizontal="center" vertical="center"/>
    </xf>
    <xf numFmtId="0" fontId="1" fillId="0" borderId="0" xfId="0" applyFont="1" applyBorder="1" applyAlignment="1">
      <alignment vertical="center"/>
    </xf>
    <xf numFmtId="0" fontId="1" fillId="0" borderId="26" xfId="0" applyFont="1" applyBorder="1" applyAlignment="1">
      <alignment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6" borderId="12"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16" xfId="0" applyFont="1" applyFill="1" applyBorder="1" applyAlignment="1">
      <alignment horizontal="center" vertical="center" wrapText="1"/>
    </xf>
    <xf numFmtId="0" fontId="3" fillId="6" borderId="13"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8" borderId="1"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12" borderId="13" xfId="0" applyFont="1" applyFill="1" applyBorder="1" applyAlignment="1">
      <alignment horizontal="center" vertical="center"/>
    </xf>
    <xf numFmtId="0" fontId="40" fillId="3" borderId="1"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1" fillId="0" borderId="16" xfId="0" applyFont="1" applyBorder="1" applyAlignment="1">
      <alignment horizontal="center" vertical="center"/>
    </xf>
    <xf numFmtId="0" fontId="3" fillId="9" borderId="0" xfId="0" applyFont="1" applyFill="1" applyBorder="1" applyAlignment="1">
      <alignment horizontal="center" vertical="center"/>
    </xf>
    <xf numFmtId="0" fontId="3" fillId="9" borderId="13" xfId="0" applyFont="1" applyFill="1" applyBorder="1" applyAlignment="1">
      <alignment horizontal="center" vertical="center"/>
    </xf>
    <xf numFmtId="0" fontId="3" fillId="9" borderId="12" xfId="0" applyFont="1" applyFill="1" applyBorder="1" applyAlignment="1">
      <alignment horizontal="center" vertical="center"/>
    </xf>
    <xf numFmtId="1" fontId="4" fillId="0" borderId="27" xfId="0" applyNumberFormat="1" applyFont="1" applyBorder="1" applyAlignment="1">
      <alignment horizontal="center" vertical="center" wrapText="1"/>
    </xf>
    <xf numFmtId="172" fontId="4" fillId="0" borderId="27" xfId="0" applyNumberFormat="1" applyFont="1" applyBorder="1" applyAlignment="1">
      <alignment horizontal="center" vertical="center" wrapText="1"/>
    </xf>
    <xf numFmtId="172" fontId="4" fillId="0" borderId="28" xfId="0" applyNumberFormat="1" applyFont="1" applyBorder="1" applyAlignment="1">
      <alignment horizontal="center" vertical="center" wrapText="1"/>
    </xf>
    <xf numFmtId="0" fontId="4" fillId="0" borderId="1" xfId="0" applyFont="1" applyBorder="1" applyAlignment="1">
      <alignment horizontal="center"/>
    </xf>
    <xf numFmtId="0" fontId="3" fillId="7" borderId="12"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41" fillId="3" borderId="22" xfId="0" applyFont="1" applyFill="1" applyBorder="1" applyAlignment="1">
      <alignment horizontal="center" vertical="center"/>
    </xf>
    <xf numFmtId="0" fontId="41" fillId="3" borderId="14" xfId="0" applyFont="1" applyFill="1" applyBorder="1" applyAlignment="1">
      <alignment horizontal="center" vertical="center"/>
    </xf>
    <xf numFmtId="0" fontId="41" fillId="3" borderId="9" xfId="0" applyFont="1" applyFill="1" applyBorder="1" applyAlignment="1">
      <alignment horizontal="center" vertical="center"/>
    </xf>
    <xf numFmtId="0" fontId="16" fillId="8" borderId="6" xfId="0" applyFont="1" applyFill="1" applyBorder="1" applyAlignment="1">
      <alignment horizontal="center" vertical="center" wrapText="1"/>
    </xf>
    <xf numFmtId="0" fontId="3" fillId="8" borderId="13" xfId="0" applyFont="1" applyFill="1" applyBorder="1" applyAlignment="1">
      <alignment horizontal="center" vertical="center"/>
    </xf>
    <xf numFmtId="0" fontId="1" fillId="0" borderId="7" xfId="0" applyFont="1" applyBorder="1" applyAlignment="1">
      <alignment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14" xfId="0" applyFont="1" applyBorder="1" applyAlignment="1">
      <alignment vertical="center"/>
    </xf>
    <xf numFmtId="0" fontId="17" fillId="11" borderId="6" xfId="0" applyFont="1" applyFill="1" applyBorder="1" applyAlignment="1">
      <alignment horizontal="center" vertical="center" wrapText="1"/>
    </xf>
    <xf numFmtId="1" fontId="4" fillId="0" borderId="17" xfId="0" applyNumberFormat="1" applyFont="1" applyBorder="1" applyAlignment="1">
      <alignment horizontal="center" vertical="center" wrapText="1"/>
    </xf>
    <xf numFmtId="172" fontId="4" fillId="0" borderId="17" xfId="0" applyNumberFormat="1" applyFont="1" applyBorder="1" applyAlignment="1">
      <alignment horizontal="center" vertical="center" wrapText="1"/>
    </xf>
    <xf numFmtId="172" fontId="4" fillId="0" borderId="29" xfId="0" applyNumberFormat="1" applyFont="1" applyBorder="1" applyAlignment="1">
      <alignment horizontal="center" vertical="center" wrapText="1"/>
    </xf>
    <xf numFmtId="0" fontId="28" fillId="0" borderId="30" xfId="0" applyFont="1" applyBorder="1" applyAlignment="1">
      <alignment horizontal="center" vertical="center" wrapText="1"/>
    </xf>
    <xf numFmtId="1" fontId="4" fillId="0" borderId="29" xfId="0" applyNumberFormat="1" applyFont="1" applyBorder="1" applyAlignment="1">
      <alignment horizontal="center" vertical="center" wrapText="1"/>
    </xf>
    <xf numFmtId="0" fontId="8" fillId="3" borderId="12"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27" fillId="3" borderId="32" xfId="0" applyFont="1" applyFill="1" applyBorder="1" applyAlignment="1">
      <alignment horizontal="center" vertical="center" wrapText="1"/>
    </xf>
    <xf numFmtId="0" fontId="27" fillId="3" borderId="33"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27" fillId="3" borderId="37"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2" fillId="3" borderId="2" xfId="0" applyFont="1" applyFill="1" applyBorder="1" applyAlignment="1">
      <alignment/>
    </xf>
    <xf numFmtId="0" fontId="2" fillId="0" borderId="4" xfId="0" applyFont="1" applyFill="1" applyBorder="1" applyAlignment="1">
      <alignment horizontal="center" vertical="center" wrapText="1"/>
    </xf>
    <xf numFmtId="0" fontId="0" fillId="0" borderId="3" xfId="0" applyBorder="1" applyAlignment="1">
      <alignment/>
    </xf>
    <xf numFmtId="0" fontId="4" fillId="0" borderId="7"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10" xfId="0" applyFont="1" applyBorder="1" applyAlignment="1">
      <alignment horizontal="left" vertical="top" wrapText="1"/>
    </xf>
    <xf numFmtId="0" fontId="0" fillId="0" borderId="8" xfId="0" applyFont="1" applyBorder="1" applyAlignment="1">
      <alignment horizontal="left" vertical="top" wrapText="1"/>
    </xf>
    <xf numFmtId="0" fontId="0" fillId="0" borderId="26" xfId="0" applyFont="1" applyBorder="1" applyAlignment="1">
      <alignment horizontal="left" vertical="top" wrapText="1"/>
    </xf>
    <xf numFmtId="0" fontId="0" fillId="0" borderId="16" xfId="0" applyFont="1" applyBorder="1" applyAlignment="1">
      <alignment horizontal="left" vertical="top" wrapText="1"/>
    </xf>
    <xf numFmtId="0" fontId="13" fillId="2" borderId="1" xfId="0" applyFont="1" applyFill="1" applyBorder="1" applyAlignment="1">
      <alignment horizontal="center" vertical="center" wrapText="1"/>
    </xf>
    <xf numFmtId="15" fontId="13" fillId="2" borderId="6" xfId="0" applyNumberFormat="1" applyFont="1" applyFill="1" applyBorder="1" applyAlignment="1">
      <alignment horizontal="center" vertical="center" wrapText="1"/>
    </xf>
    <xf numFmtId="15" fontId="13" fillId="2" borderId="17" xfId="0" applyNumberFormat="1" applyFont="1" applyFill="1" applyBorder="1" applyAlignment="1">
      <alignment horizontal="center" vertical="center" wrapText="1"/>
    </xf>
    <xf numFmtId="0" fontId="9" fillId="2" borderId="2" xfId="0" applyFont="1" applyFill="1" applyBorder="1" applyAlignment="1">
      <alignment/>
    </xf>
    <xf numFmtId="0" fontId="4" fillId="3" borderId="38"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FF0000"/>
      </font>
      <border/>
    </dxf>
    <dxf>
      <font>
        <u val="single"/>
      </font>
      <border/>
    </dxf>
    <dxf>
      <font>
        <b val="0"/>
        <i/>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4</xdr:row>
      <xdr:rowOff>9525</xdr:rowOff>
    </xdr:from>
    <xdr:ext cx="361950" cy="3390900"/>
    <xdr:sp>
      <xdr:nvSpPr>
        <xdr:cNvPr id="1" name="TextBox 1"/>
        <xdr:cNvSpPr txBox="1">
          <a:spLocks noChangeArrowheads="1"/>
        </xdr:cNvSpPr>
      </xdr:nvSpPr>
      <xdr:spPr>
        <a:xfrm>
          <a:off x="2752725" y="1143000"/>
          <a:ext cx="361950" cy="3390900"/>
        </a:xfrm>
        <a:prstGeom prst="rect">
          <a:avLst/>
        </a:prstGeom>
        <a:noFill/>
        <a:ln w="9525" cmpd="sng">
          <a:noFill/>
        </a:ln>
      </xdr:spPr>
      <xdr:txBody>
        <a:bodyPr vertOverflow="clip" wrap="square" anchor="ctr" vert="wordArtVertRtl"/>
        <a:p>
          <a:pPr algn="ctr">
            <a:defRPr/>
          </a:pPr>
          <a:r>
            <a:rPr lang="en-US" cap="none" sz="1000" b="1" i="1" u="none" baseline="0">
              <a:latin typeface="Arial"/>
              <a:ea typeface="Arial"/>
              <a:cs typeface="Arial"/>
            </a:rPr>
            <a:t>CANCELLED</a:t>
          </a:r>
        </a:p>
      </xdr:txBody>
    </xdr:sp>
    <xdr:clientData/>
  </xdr:oneCellAnchor>
  <xdr:oneCellAnchor>
    <xdr:from>
      <xdr:col>1</xdr:col>
      <xdr:colOff>9525</xdr:colOff>
      <xdr:row>4</xdr:row>
      <xdr:rowOff>9525</xdr:rowOff>
    </xdr:from>
    <xdr:ext cx="361950" cy="3390900"/>
    <xdr:sp>
      <xdr:nvSpPr>
        <xdr:cNvPr id="2" name="TextBox 5"/>
        <xdr:cNvSpPr txBox="1">
          <a:spLocks noChangeArrowheads="1"/>
        </xdr:cNvSpPr>
      </xdr:nvSpPr>
      <xdr:spPr>
        <a:xfrm>
          <a:off x="1609725" y="1143000"/>
          <a:ext cx="361950" cy="3390900"/>
        </a:xfrm>
        <a:prstGeom prst="rect">
          <a:avLst/>
        </a:prstGeom>
        <a:noFill/>
        <a:ln w="9525" cmpd="sng">
          <a:noFill/>
        </a:ln>
      </xdr:spPr>
      <xdr:txBody>
        <a:bodyPr vertOverflow="clip" wrap="square" anchor="ctr" vert="wordArtVertRtl"/>
        <a:p>
          <a:pPr algn="ctr">
            <a:defRPr/>
          </a:pPr>
          <a:r>
            <a:rPr lang="en-US" cap="none" sz="1000" b="1" i="1" u="none" baseline="0">
              <a:latin typeface="Arial"/>
              <a:ea typeface="Arial"/>
              <a:cs typeface="Arial"/>
            </a:rPr>
            <a:t>CANCELLED</a:t>
          </a:r>
        </a:p>
      </xdr:txBody>
    </xdr:sp>
    <xdr:clientData/>
  </xdr:oneCellAnchor>
  <xdr:oneCellAnchor>
    <xdr:from>
      <xdr:col>1</xdr:col>
      <xdr:colOff>9525</xdr:colOff>
      <xdr:row>4</xdr:row>
      <xdr:rowOff>9525</xdr:rowOff>
    </xdr:from>
    <xdr:ext cx="361950" cy="3390900"/>
    <xdr:sp>
      <xdr:nvSpPr>
        <xdr:cNvPr id="3" name="TextBox 9"/>
        <xdr:cNvSpPr txBox="1">
          <a:spLocks noChangeArrowheads="1"/>
        </xdr:cNvSpPr>
      </xdr:nvSpPr>
      <xdr:spPr>
        <a:xfrm>
          <a:off x="1609725" y="1143000"/>
          <a:ext cx="361950" cy="3390900"/>
        </a:xfrm>
        <a:prstGeom prst="rect">
          <a:avLst/>
        </a:prstGeom>
        <a:noFill/>
        <a:ln w="9525" cmpd="sng">
          <a:noFill/>
        </a:ln>
      </xdr:spPr>
      <xdr:txBody>
        <a:bodyPr vertOverflow="clip" wrap="square" anchor="ctr" vert="wordArtVertRtl"/>
        <a:p>
          <a:pPr algn="ctr">
            <a:defRPr/>
          </a:pPr>
          <a:r>
            <a:rPr lang="en-US" cap="none" sz="1000" b="1" i="1" u="none" baseline="0">
              <a:latin typeface="Arial"/>
              <a:ea typeface="Arial"/>
              <a:cs typeface="Arial"/>
            </a:rPr>
            <a:t>CANCELLED</a:t>
          </a:r>
        </a:p>
      </xdr:txBody>
    </xdr:sp>
    <xdr:clientData/>
  </xdr:oneCellAnchor>
  <xdr:oneCellAnchor>
    <xdr:from>
      <xdr:col>10</xdr:col>
      <xdr:colOff>9525</xdr:colOff>
      <xdr:row>3</xdr:row>
      <xdr:rowOff>171450</xdr:rowOff>
    </xdr:from>
    <xdr:ext cx="361950" cy="3390900"/>
    <xdr:sp>
      <xdr:nvSpPr>
        <xdr:cNvPr id="4" name="TextBox 11"/>
        <xdr:cNvSpPr txBox="1">
          <a:spLocks noChangeArrowheads="1"/>
        </xdr:cNvSpPr>
      </xdr:nvSpPr>
      <xdr:spPr>
        <a:xfrm>
          <a:off x="5038725" y="1114425"/>
          <a:ext cx="361950" cy="3390900"/>
        </a:xfrm>
        <a:prstGeom prst="rect">
          <a:avLst/>
        </a:prstGeom>
        <a:noFill/>
        <a:ln w="9525" cmpd="sng">
          <a:noFill/>
        </a:ln>
      </xdr:spPr>
      <xdr:txBody>
        <a:bodyPr vertOverflow="clip" wrap="square" anchor="ctr" vert="wordArtVertRtl"/>
        <a:p>
          <a:pPr algn="ctr">
            <a:defRPr/>
          </a:pPr>
          <a:r>
            <a:rPr lang="en-US" cap="none" sz="1000" b="0" i="1" u="none" baseline="0">
              <a:latin typeface="Arial"/>
              <a:ea typeface="Arial"/>
              <a:cs typeface="Arial"/>
            </a:rPr>
            <a:t>CANCELLED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49</xdr:row>
      <xdr:rowOff>0</xdr:rowOff>
    </xdr:from>
    <xdr:to>
      <xdr:col>39</xdr:col>
      <xdr:colOff>228600</xdr:colOff>
      <xdr:row>61</xdr:row>
      <xdr:rowOff>66675</xdr:rowOff>
    </xdr:to>
    <xdr:sp>
      <xdr:nvSpPr>
        <xdr:cNvPr id="1" name="TextBox 5"/>
        <xdr:cNvSpPr txBox="1">
          <a:spLocks noChangeArrowheads="1"/>
        </xdr:cNvSpPr>
      </xdr:nvSpPr>
      <xdr:spPr>
        <a:xfrm>
          <a:off x="8782050" y="8963025"/>
          <a:ext cx="10487025" cy="2266950"/>
        </a:xfrm>
        <a:prstGeom prst="rect">
          <a:avLst/>
        </a:prstGeom>
        <a:solidFill>
          <a:srgbClr val="FFFFE5"/>
        </a:solidFill>
        <a:ln w="9525" cmpd="sng">
          <a:solidFill>
            <a:srgbClr val="000000"/>
          </a:solidFill>
          <a:headEnd type="none"/>
          <a:tailEnd type="none"/>
        </a:ln>
      </xdr:spPr>
      <xdr:txBody>
        <a:bodyPr vertOverflow="clip" wrap="square"/>
        <a:p>
          <a:pPr algn="l">
            <a:defRPr/>
          </a:pPr>
          <a:r>
            <a:rPr lang="en-US" cap="none" sz="800" b="0" i="0" u="none" baseline="0"/>
            <a:t>What a contrast a bit of wind can do to us all. In the morning it looked pretty grim, with no wind (and almost a cancelled team race). 
It took up till 1 o’ clock for the wind to fill in and it just didn’t stop filling in. First 2 races people were sitting still on the boat trying not to disturb the balance and keep the boat moving. In race 3/4 the first people were seen out on the wire and race 5 / 6 it was survival of the fittest.
Race 1 (C1) was decided on the choice where to sail the downwind lag. Surfin Turtles (Tony / Paul Henri; 3) and DCats (Dave / Graziella; 4) sailed close to sharkies point. The Giants (Douwe / Ineke; 2) took the snob hill route and of course the truth lay somewhere in between which route the Dayaks (me / Paola;  1) took.
Race 2 (C2) tactics had changed. ST (3) again took the inside route but DCats (1) sailed on to snob hill and went for the committee boat. Dayats (Volker / Dietrich ; 2) sailed to snob hill and went for the pin end. The Dayaks (4) had some encounters with first the Muscats (8; apologies Katie) then NCL (6; apologies Torstein) which slowed them down a bit.
Race 3 and 4 showed that the National Champion (Frank. van Beek) is still in good shape. Together with R van Beek they sailed two bullets for the Dayaks. But the youngsters (Paul Henri / Nick) saved the day for the ST by sailing a 3rd and 2nd place.  Good to see also a lost Dayat (JW van der Lee / Frank Oprinsen) back on the water, clearly enjoying the sail.
For race 5 and 6 it was a matter of staying upright and trying to round the buoys. The Dcats (1, 2) and ST (1 rdg,1) showed  how this is done. Same could be said for the Muscats (Stephen /Lucy; 2, 3). The wind was challenging. I flipped over twice (between races and just before the start) and I could see several hulls (with mast pointing down). Still in race 8 all boats finished.
A remark from the OOD : Dear team captains,
In Race 5 on 1/2/2007 Tony van Thiel has requested for redress because his crew assisted in rescuing topper sailors from the cliffs for which they had to miss the start. The event was witnessed by many and the facts are clear. We have decided to give him re-dress based on Rule 62.1c. Appendix A10 advices to give the average points of the series. We have interpreted this as his position in the ranking against the helms racing race 5. Therefore Tony will score one Point. All scores of the remaining teams will be as finished. (so there are 2 teams scoring one point).
Frank van Beek / Rob Nieuwenhuijs
Many thanks for Martin and other OOD’s (Frank, Frank, Paola) of the day.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ailing\TeamRace_0506\11%20Aug%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ailing\TeamRace_0506\12%20Sep%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g 06 Helms"/>
      <sheetName val="Summary"/>
      <sheetName val="Results Overall"/>
      <sheetName val="Ranking"/>
      <sheetName val="Boat Allocation"/>
      <sheetName val="Signi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p 06 Helms"/>
      <sheetName val="Summary"/>
      <sheetName val="Results Overall"/>
      <sheetName val="Rank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14"/>
  <sheetViews>
    <sheetView tabSelected="1" workbookViewId="0" topLeftCell="A1">
      <selection activeCell="G20" sqref="G20"/>
    </sheetView>
  </sheetViews>
  <sheetFormatPr defaultColWidth="9.140625" defaultRowHeight="12.75"/>
  <cols>
    <col min="1" max="1" width="24.00390625" style="133" customWidth="1"/>
    <col min="2" max="11" width="5.7109375" style="133" customWidth="1"/>
    <col min="12" max="12" width="7.8515625" style="133" bestFit="1" customWidth="1"/>
    <col min="13" max="14" width="7.8515625" style="133" customWidth="1"/>
    <col min="15" max="15" width="10.57421875" style="133" bestFit="1" customWidth="1"/>
    <col min="16" max="16384" width="9.140625" style="133" customWidth="1"/>
  </cols>
  <sheetData>
    <row r="1" spans="1:15" ht="36.75" customHeight="1" thickBot="1">
      <c r="A1" s="263" t="s">
        <v>218</v>
      </c>
      <c r="B1" s="263"/>
      <c r="C1" s="263"/>
      <c r="D1" s="263"/>
      <c r="E1" s="263"/>
      <c r="F1" s="264" t="s">
        <v>191</v>
      </c>
      <c r="G1" s="265"/>
      <c r="H1" s="265"/>
      <c r="I1" s="265"/>
      <c r="J1" s="265"/>
      <c r="K1" s="265"/>
      <c r="L1" s="265"/>
      <c r="M1" s="265"/>
      <c r="N1" s="265"/>
      <c r="O1" s="266"/>
    </row>
    <row r="2" spans="1:15" ht="23.25" customHeight="1" thickTop="1">
      <c r="A2" s="267" t="s">
        <v>0</v>
      </c>
      <c r="B2" s="269" t="s">
        <v>33</v>
      </c>
      <c r="C2" s="269"/>
      <c r="D2" s="269"/>
      <c r="E2" s="269"/>
      <c r="F2" s="269"/>
      <c r="G2" s="269"/>
      <c r="H2" s="269"/>
      <c r="I2" s="269"/>
      <c r="J2" s="269"/>
      <c r="K2" s="269"/>
      <c r="L2" s="273" t="s">
        <v>126</v>
      </c>
      <c r="M2" s="276" t="s">
        <v>215</v>
      </c>
      <c r="N2" s="276" t="s">
        <v>126</v>
      </c>
      <c r="O2" s="270" t="s">
        <v>127</v>
      </c>
    </row>
    <row r="3" spans="1:15" ht="14.25" customHeight="1">
      <c r="A3" s="262"/>
      <c r="B3" s="224">
        <v>1</v>
      </c>
      <c r="C3" s="224">
        <v>2</v>
      </c>
      <c r="D3" s="224">
        <v>3</v>
      </c>
      <c r="E3" s="225">
        <v>4</v>
      </c>
      <c r="F3" s="224">
        <v>5</v>
      </c>
      <c r="G3" s="224">
        <v>6</v>
      </c>
      <c r="H3" s="224">
        <v>7</v>
      </c>
      <c r="I3" s="224">
        <v>8</v>
      </c>
      <c r="J3" s="224">
        <v>9</v>
      </c>
      <c r="K3" s="224">
        <v>10</v>
      </c>
      <c r="L3" s="274"/>
      <c r="M3" s="277"/>
      <c r="N3" s="277"/>
      <c r="O3" s="271"/>
    </row>
    <row r="4" spans="1:15" ht="15">
      <c r="A4" s="268"/>
      <c r="B4" s="135" t="s">
        <v>128</v>
      </c>
      <c r="C4" s="135" t="s">
        <v>129</v>
      </c>
      <c r="D4" s="135" t="s">
        <v>108</v>
      </c>
      <c r="E4" s="134" t="s">
        <v>130</v>
      </c>
      <c r="F4" s="135" t="s">
        <v>131</v>
      </c>
      <c r="G4" s="135" t="s">
        <v>132</v>
      </c>
      <c r="H4" s="135" t="s">
        <v>133</v>
      </c>
      <c r="I4" s="135" t="s">
        <v>132</v>
      </c>
      <c r="J4" s="135" t="s">
        <v>130</v>
      </c>
      <c r="K4" s="135" t="s">
        <v>130</v>
      </c>
      <c r="L4" s="275"/>
      <c r="M4" s="278"/>
      <c r="N4" s="278"/>
      <c r="O4" s="272"/>
    </row>
    <row r="5" spans="1:15" ht="30" customHeight="1">
      <c r="A5" s="227" t="s">
        <v>21</v>
      </c>
      <c r="B5" s="137"/>
      <c r="C5" s="10">
        <v>7</v>
      </c>
      <c r="D5" s="136">
        <v>1</v>
      </c>
      <c r="E5" s="137"/>
      <c r="F5" s="138">
        <v>2</v>
      </c>
      <c r="G5" s="136">
        <v>5</v>
      </c>
      <c r="H5" s="136">
        <v>1</v>
      </c>
      <c r="I5" s="136">
        <v>1</v>
      </c>
      <c r="J5" s="10">
        <v>1</v>
      </c>
      <c r="K5" s="295"/>
      <c r="L5" s="240">
        <f aca="true" t="shared" si="0" ref="L5:L13">SUM(B5:K5)+MIN(B5:K5)/1000</f>
        <v>18.001</v>
      </c>
      <c r="M5" s="257">
        <f aca="true" t="shared" si="1" ref="M5:M13">MAX(B5:K5)</f>
        <v>7</v>
      </c>
      <c r="N5" s="257">
        <f aca="true" t="shared" si="2" ref="N5:N13">L5-M5</f>
        <v>11.001000000000001</v>
      </c>
      <c r="O5" s="139">
        <f aca="true" t="shared" si="3" ref="O5:O13">RANK(N5,$N$5:$N$13,1)</f>
        <v>1</v>
      </c>
    </row>
    <row r="6" spans="1:15" ht="30" customHeight="1">
      <c r="A6" s="58" t="s">
        <v>216</v>
      </c>
      <c r="B6" s="140"/>
      <c r="C6" s="10">
        <v>1</v>
      </c>
      <c r="D6" s="136">
        <v>7</v>
      </c>
      <c r="E6" s="140"/>
      <c r="F6" s="138">
        <v>3</v>
      </c>
      <c r="G6" s="136">
        <v>1</v>
      </c>
      <c r="H6" s="136">
        <v>2</v>
      </c>
      <c r="I6" s="136">
        <v>2</v>
      </c>
      <c r="J6" s="10">
        <v>3</v>
      </c>
      <c r="K6" s="296"/>
      <c r="L6" s="240">
        <f t="shared" si="0"/>
        <v>19.001</v>
      </c>
      <c r="M6" s="257">
        <f t="shared" si="1"/>
        <v>7</v>
      </c>
      <c r="N6" s="257">
        <f t="shared" si="2"/>
        <v>12.001000000000001</v>
      </c>
      <c r="O6" s="139">
        <f t="shared" si="3"/>
        <v>2</v>
      </c>
    </row>
    <row r="7" spans="1:15" ht="30" customHeight="1">
      <c r="A7" s="60" t="s">
        <v>17</v>
      </c>
      <c r="B7" s="140"/>
      <c r="C7" s="10">
        <v>2</v>
      </c>
      <c r="D7" s="136">
        <v>2</v>
      </c>
      <c r="E7" s="140"/>
      <c r="F7" s="138">
        <v>1</v>
      </c>
      <c r="G7" s="136">
        <v>4</v>
      </c>
      <c r="H7" s="136">
        <v>3</v>
      </c>
      <c r="I7" s="136">
        <v>3</v>
      </c>
      <c r="J7" s="10">
        <v>2</v>
      </c>
      <c r="K7" s="296"/>
      <c r="L7" s="240">
        <f t="shared" si="0"/>
        <v>17.001</v>
      </c>
      <c r="M7" s="257">
        <f t="shared" si="1"/>
        <v>4</v>
      </c>
      <c r="N7" s="257">
        <f t="shared" si="2"/>
        <v>13.001000000000001</v>
      </c>
      <c r="O7" s="139">
        <f t="shared" si="3"/>
        <v>3</v>
      </c>
    </row>
    <row r="8" spans="1:15" ht="30" customHeight="1">
      <c r="A8" s="230" t="s">
        <v>34</v>
      </c>
      <c r="B8" s="140"/>
      <c r="C8" s="10">
        <v>3</v>
      </c>
      <c r="D8" s="136">
        <v>6</v>
      </c>
      <c r="E8" s="140"/>
      <c r="F8" s="138">
        <v>6</v>
      </c>
      <c r="G8" s="136">
        <v>2</v>
      </c>
      <c r="H8" s="136">
        <v>4</v>
      </c>
      <c r="I8" s="136">
        <v>6</v>
      </c>
      <c r="J8" s="10">
        <v>4</v>
      </c>
      <c r="K8" s="296"/>
      <c r="L8" s="240">
        <f t="shared" si="0"/>
        <v>31.002</v>
      </c>
      <c r="M8" s="257">
        <f t="shared" si="1"/>
        <v>6</v>
      </c>
      <c r="N8" s="257">
        <f t="shared" si="2"/>
        <v>25.002</v>
      </c>
      <c r="O8" s="139">
        <f t="shared" si="3"/>
        <v>4</v>
      </c>
    </row>
    <row r="9" spans="1:15" ht="30" customHeight="1">
      <c r="A9" s="231" t="s">
        <v>134</v>
      </c>
      <c r="B9" s="140"/>
      <c r="C9" s="10">
        <v>4</v>
      </c>
      <c r="D9" s="136">
        <v>4</v>
      </c>
      <c r="E9" s="140"/>
      <c r="F9" s="138">
        <v>7</v>
      </c>
      <c r="G9" s="136">
        <v>3</v>
      </c>
      <c r="H9" s="136">
        <v>5</v>
      </c>
      <c r="I9" s="136">
        <v>9</v>
      </c>
      <c r="J9" s="10">
        <v>7</v>
      </c>
      <c r="K9" s="296"/>
      <c r="L9" s="240">
        <f t="shared" si="0"/>
        <v>39.003</v>
      </c>
      <c r="M9" s="257">
        <f t="shared" si="1"/>
        <v>9</v>
      </c>
      <c r="N9" s="257">
        <f t="shared" si="2"/>
        <v>30.003</v>
      </c>
      <c r="O9" s="139">
        <f t="shared" si="3"/>
        <v>5</v>
      </c>
    </row>
    <row r="10" spans="1:15" ht="30" customHeight="1">
      <c r="A10" s="232" t="s">
        <v>12</v>
      </c>
      <c r="B10" s="140"/>
      <c r="C10" s="10">
        <v>6</v>
      </c>
      <c r="D10" s="136">
        <v>3</v>
      </c>
      <c r="E10" s="140"/>
      <c r="F10" s="138">
        <v>8</v>
      </c>
      <c r="G10" s="136">
        <v>6</v>
      </c>
      <c r="H10" s="136">
        <v>7</v>
      </c>
      <c r="I10" s="136">
        <v>4</v>
      </c>
      <c r="J10" s="10">
        <v>8</v>
      </c>
      <c r="K10" s="296"/>
      <c r="L10" s="240">
        <f t="shared" si="0"/>
        <v>42.003</v>
      </c>
      <c r="M10" s="257">
        <f t="shared" si="1"/>
        <v>8</v>
      </c>
      <c r="N10" s="257">
        <f t="shared" si="2"/>
        <v>34.003</v>
      </c>
      <c r="O10" s="139">
        <f t="shared" si="3"/>
        <v>6</v>
      </c>
    </row>
    <row r="11" spans="1:15" ht="30" customHeight="1">
      <c r="A11" s="233" t="s">
        <v>135</v>
      </c>
      <c r="B11" s="140"/>
      <c r="C11" s="10">
        <v>5</v>
      </c>
      <c r="D11" s="136">
        <v>8</v>
      </c>
      <c r="E11" s="140"/>
      <c r="F11" s="138">
        <v>5</v>
      </c>
      <c r="G11" s="136">
        <v>7</v>
      </c>
      <c r="H11" s="136">
        <v>8</v>
      </c>
      <c r="I11" s="136">
        <v>5</v>
      </c>
      <c r="J11" s="10">
        <v>5</v>
      </c>
      <c r="K11" s="296"/>
      <c r="L11" s="240">
        <f t="shared" si="0"/>
        <v>43.005</v>
      </c>
      <c r="M11" s="257">
        <f t="shared" si="1"/>
        <v>8</v>
      </c>
      <c r="N11" s="257">
        <f t="shared" si="2"/>
        <v>35.005</v>
      </c>
      <c r="O11" s="139">
        <f t="shared" si="3"/>
        <v>7</v>
      </c>
    </row>
    <row r="12" spans="1:15" ht="30" customHeight="1">
      <c r="A12" s="234" t="s">
        <v>22</v>
      </c>
      <c r="B12" s="140"/>
      <c r="C12" s="10">
        <v>8</v>
      </c>
      <c r="D12" s="136">
        <v>5</v>
      </c>
      <c r="E12" s="140"/>
      <c r="F12" s="138">
        <v>4</v>
      </c>
      <c r="G12" s="136">
        <v>8.5</v>
      </c>
      <c r="H12" s="136">
        <v>6</v>
      </c>
      <c r="I12" s="136">
        <v>7</v>
      </c>
      <c r="J12" s="10">
        <v>6</v>
      </c>
      <c r="K12" s="296"/>
      <c r="L12" s="241">
        <f t="shared" si="0"/>
        <v>44.504</v>
      </c>
      <c r="M12" s="258">
        <f t="shared" si="1"/>
        <v>8.5</v>
      </c>
      <c r="N12" s="257">
        <f t="shared" si="2"/>
        <v>36.004</v>
      </c>
      <c r="O12" s="139">
        <f t="shared" si="3"/>
        <v>8</v>
      </c>
    </row>
    <row r="13" spans="1:15" ht="30" customHeight="1" thickBot="1">
      <c r="A13" s="228" t="s">
        <v>65</v>
      </c>
      <c r="B13" s="141"/>
      <c r="C13" s="10">
        <v>9</v>
      </c>
      <c r="D13" s="136">
        <v>9</v>
      </c>
      <c r="E13" s="141"/>
      <c r="F13" s="138">
        <v>9</v>
      </c>
      <c r="G13" s="136">
        <v>8.5</v>
      </c>
      <c r="H13" s="136">
        <v>9</v>
      </c>
      <c r="I13" s="136">
        <v>8</v>
      </c>
      <c r="J13" s="10">
        <v>9</v>
      </c>
      <c r="K13" s="297"/>
      <c r="L13" s="242">
        <f t="shared" si="0"/>
        <v>61.508</v>
      </c>
      <c r="M13" s="261">
        <f t="shared" si="1"/>
        <v>9</v>
      </c>
      <c r="N13" s="259">
        <f t="shared" si="2"/>
        <v>52.508</v>
      </c>
      <c r="O13" s="260">
        <f t="shared" si="3"/>
        <v>9</v>
      </c>
    </row>
    <row r="14" spans="1:15" ht="9" customHeight="1" thickTop="1">
      <c r="A14" s="142"/>
      <c r="B14" s="142"/>
      <c r="C14" s="142"/>
      <c r="D14" s="142"/>
      <c r="E14" s="142"/>
      <c r="F14" s="142"/>
      <c r="G14" s="142"/>
      <c r="H14" s="142"/>
      <c r="I14" s="142"/>
      <c r="J14" s="142"/>
      <c r="K14" s="142"/>
      <c r="L14" s="142"/>
      <c r="M14" s="142"/>
      <c r="N14" s="142"/>
      <c r="O14" s="142"/>
    </row>
  </sheetData>
  <sheetProtection/>
  <protectedRanges>
    <protectedRange sqref="G2:H4" name="Range2_1_1"/>
    <protectedRange sqref="C2:D4" name="Range 1_1_1_1"/>
    <protectedRange sqref="C1:D1" name="Range 1_1_1_1_1"/>
    <protectedRange sqref="A5:A6 A8:A12" name="Range 1_1_1_4"/>
    <protectedRange sqref="A13" name="Range 1_1_1_2_2"/>
    <protectedRange sqref="A7" name="Range 1_1_1_3_1"/>
  </protectedRanges>
  <mergeCells count="9">
    <mergeCell ref="K5:K13"/>
    <mergeCell ref="A1:E1"/>
    <mergeCell ref="F1:O1"/>
    <mergeCell ref="A2:A4"/>
    <mergeCell ref="B2:K2"/>
    <mergeCell ref="O2:O4"/>
    <mergeCell ref="L2:L4"/>
    <mergeCell ref="M2:M4"/>
    <mergeCell ref="N2:N4"/>
  </mergeCells>
  <conditionalFormatting sqref="B5:K13">
    <cfRule type="cellIs" priority="1" dxfId="0" operator="equal" stopIfTrue="1">
      <formula>1</formula>
    </cfRule>
    <cfRule type="cellIs" priority="2" dxfId="1" operator="equal" stopIfTrue="1">
      <formula>#REF!</formula>
    </cfRule>
  </conditionalFormatting>
  <printOptions horizontalCentered="1" verticalCentered="1"/>
  <pageMargins left="0.354330708661417" right="0.49" top="0.71" bottom="0.39" header="0.25" footer="0.2"/>
  <pageSetup fitToHeight="1" fitToWidth="1" horizontalDpi="300" verticalDpi="300" orientation="landscape" paperSize="9" r:id="rId2"/>
  <headerFooter alignWithMargins="0">
    <oddHeader>&amp;C&amp;"Arial,Bold Italic"&amp;36 &amp;24 2005 - 2006 Catamaran Team Racing Results</oddHeader>
  </headerFooter>
  <drawing r:id="rId1"/>
</worksheet>
</file>

<file path=xl/worksheets/sheet2.xml><?xml version="1.0" encoding="utf-8"?>
<worksheet xmlns="http://schemas.openxmlformats.org/spreadsheetml/2006/main" xmlns:r="http://schemas.openxmlformats.org/officeDocument/2006/relationships">
  <dimension ref="A1:P104"/>
  <sheetViews>
    <sheetView showGridLines="0" zoomScale="70" zoomScaleNormal="70" workbookViewId="0" topLeftCell="A1">
      <selection activeCell="C13" sqref="C13"/>
    </sheetView>
  </sheetViews>
  <sheetFormatPr defaultColWidth="9.140625" defaultRowHeight="12.75"/>
  <cols>
    <col min="1" max="1" width="22.421875" style="7" customWidth="1"/>
    <col min="2" max="2" width="1.7109375" style="7" customWidth="1"/>
    <col min="3" max="4" width="8.140625" style="7" customWidth="1"/>
    <col min="5" max="5" width="1.7109375" style="7" customWidth="1"/>
    <col min="6" max="7" width="8.140625" style="7" customWidth="1"/>
    <col min="8" max="8" width="1.7109375" style="7" customWidth="1"/>
    <col min="9" max="10" width="8.140625" style="7" customWidth="1"/>
    <col min="11" max="11" width="1.7109375" style="7" customWidth="1"/>
    <col min="12" max="12" width="10.7109375" style="7" customWidth="1"/>
    <col min="13" max="13" width="1.7109375" style="7" customWidth="1"/>
    <col min="14" max="14" width="10.7109375" style="7" customWidth="1"/>
    <col min="15" max="15" width="1.7109375" style="7" customWidth="1"/>
    <col min="16" max="16" width="10.57421875" style="7" customWidth="1"/>
    <col min="17" max="16384" width="9.140625" style="7" customWidth="1"/>
  </cols>
  <sheetData>
    <row r="1" spans="1:16" ht="15.75" customHeight="1">
      <c r="A1" s="279" t="s">
        <v>35</v>
      </c>
      <c r="B1" s="279"/>
      <c r="C1" s="279"/>
      <c r="D1" s="280" t="s">
        <v>36</v>
      </c>
      <c r="E1" s="281"/>
      <c r="F1" s="282"/>
      <c r="G1" s="283" t="s">
        <v>20</v>
      </c>
      <c r="H1" s="25"/>
      <c r="I1" s="285"/>
      <c r="J1" s="286"/>
      <c r="K1" s="286"/>
      <c r="L1" s="286"/>
      <c r="M1" s="286"/>
      <c r="N1" s="286"/>
      <c r="O1" s="286"/>
      <c r="P1" s="287"/>
    </row>
    <row r="2" spans="1:16" ht="30.75" customHeight="1">
      <c r="A2" s="291" t="s">
        <v>213</v>
      </c>
      <c r="B2" s="291"/>
      <c r="C2" s="291"/>
      <c r="D2" s="292">
        <v>39234</v>
      </c>
      <c r="E2" s="293"/>
      <c r="F2" s="294"/>
      <c r="G2" s="284"/>
      <c r="H2" s="26"/>
      <c r="I2" s="288"/>
      <c r="J2" s="289"/>
      <c r="K2" s="289"/>
      <c r="L2" s="289"/>
      <c r="M2" s="289"/>
      <c r="N2" s="289"/>
      <c r="O2" s="289"/>
      <c r="P2" s="290"/>
    </row>
    <row r="3" spans="1:16" ht="9.75" customHeight="1">
      <c r="A3" s="65"/>
      <c r="B3" s="66"/>
      <c r="C3" s="66"/>
      <c r="D3" s="66"/>
      <c r="E3" s="66"/>
      <c r="F3" s="66"/>
      <c r="G3" s="66"/>
      <c r="H3" s="66"/>
      <c r="I3" s="66"/>
      <c r="J3" s="66"/>
      <c r="K3" s="67"/>
      <c r="L3" s="66"/>
      <c r="M3" s="66"/>
      <c r="N3" s="66"/>
      <c r="O3" s="66"/>
      <c r="P3" s="68"/>
    </row>
    <row r="4" spans="1:16" ht="35.25" customHeight="1">
      <c r="A4" s="23" t="s">
        <v>0</v>
      </c>
      <c r="B4" s="69"/>
      <c r="C4" s="9">
        <v>1</v>
      </c>
      <c r="D4" s="9">
        <v>2</v>
      </c>
      <c r="E4" s="69"/>
      <c r="F4" s="9">
        <v>3</v>
      </c>
      <c r="G4" s="8">
        <v>4</v>
      </c>
      <c r="H4" s="69"/>
      <c r="I4" s="9">
        <v>5</v>
      </c>
      <c r="J4" s="8">
        <v>6</v>
      </c>
      <c r="K4" s="69"/>
      <c r="L4" s="9" t="s">
        <v>37</v>
      </c>
      <c r="M4" s="69"/>
      <c r="N4" s="9" t="s">
        <v>18</v>
      </c>
      <c r="O4" s="69"/>
      <c r="P4" s="9" t="s">
        <v>38</v>
      </c>
    </row>
    <row r="5" spans="1:16" ht="24" customHeight="1">
      <c r="A5" s="227" t="s">
        <v>21</v>
      </c>
      <c r="B5" s="71"/>
      <c r="C5" s="10">
        <v>1</v>
      </c>
      <c r="D5" s="10">
        <v>1</v>
      </c>
      <c r="E5" s="71"/>
      <c r="F5" s="10">
        <v>3</v>
      </c>
      <c r="G5" s="10">
        <v>3</v>
      </c>
      <c r="H5" s="71"/>
      <c r="I5" s="10">
        <v>1</v>
      </c>
      <c r="J5" s="10">
        <v>1</v>
      </c>
      <c r="K5" s="71"/>
      <c r="L5" s="11"/>
      <c r="M5" s="71"/>
      <c r="N5" s="235">
        <f aca="true" t="shared" si="0" ref="N5:N13">SUM(C5:L5)+MIN(C5:J5)/100</f>
        <v>10.01</v>
      </c>
      <c r="O5" s="71"/>
      <c r="P5" s="10">
        <f aca="true" t="shared" si="1" ref="P5:P13">RANK(N5,$N$5:$N$13,1)</f>
        <v>1</v>
      </c>
    </row>
    <row r="6" spans="1:16" ht="24" customHeight="1">
      <c r="A6" s="226" t="s">
        <v>17</v>
      </c>
      <c r="B6" s="70"/>
      <c r="C6" s="10">
        <v>3</v>
      </c>
      <c r="D6" s="10">
        <v>5</v>
      </c>
      <c r="E6" s="70"/>
      <c r="F6" s="10">
        <v>2</v>
      </c>
      <c r="G6" s="10">
        <v>1</v>
      </c>
      <c r="H6" s="70"/>
      <c r="I6" s="10">
        <v>3</v>
      </c>
      <c r="J6" s="10">
        <v>3</v>
      </c>
      <c r="K6" s="70"/>
      <c r="L6" s="11"/>
      <c r="M6" s="70"/>
      <c r="N6" s="235">
        <f t="shared" si="0"/>
        <v>17.01</v>
      </c>
      <c r="O6" s="70"/>
      <c r="P6" s="10">
        <f t="shared" si="1"/>
        <v>2</v>
      </c>
    </row>
    <row r="7" spans="1:16" ht="24" customHeight="1">
      <c r="A7" s="256" t="s">
        <v>216</v>
      </c>
      <c r="B7" s="70"/>
      <c r="C7" s="10">
        <v>4</v>
      </c>
      <c r="D7" s="10">
        <v>3</v>
      </c>
      <c r="E7" s="70"/>
      <c r="F7" s="10">
        <v>1</v>
      </c>
      <c r="G7" s="10">
        <v>4</v>
      </c>
      <c r="H7" s="70"/>
      <c r="I7" s="10">
        <v>2</v>
      </c>
      <c r="J7" s="10">
        <v>2</v>
      </c>
      <c r="K7" s="70"/>
      <c r="L7" s="11">
        <v>3</v>
      </c>
      <c r="M7" s="70"/>
      <c r="N7" s="235">
        <f t="shared" si="0"/>
        <v>19.01</v>
      </c>
      <c r="O7" s="70"/>
      <c r="P7" s="10">
        <f t="shared" si="1"/>
        <v>3</v>
      </c>
    </row>
    <row r="8" spans="1:16" ht="24" customHeight="1">
      <c r="A8" s="28" t="s">
        <v>34</v>
      </c>
      <c r="B8" s="70"/>
      <c r="C8" s="10">
        <v>5</v>
      </c>
      <c r="D8" s="10">
        <v>2</v>
      </c>
      <c r="E8" s="70"/>
      <c r="F8" s="10">
        <v>6</v>
      </c>
      <c r="G8" s="10">
        <v>5</v>
      </c>
      <c r="H8" s="70"/>
      <c r="I8" s="10">
        <v>6</v>
      </c>
      <c r="J8" s="10">
        <v>5</v>
      </c>
      <c r="K8" s="70"/>
      <c r="L8" s="11">
        <v>1</v>
      </c>
      <c r="M8" s="70"/>
      <c r="N8" s="235">
        <f t="shared" si="0"/>
        <v>30.02</v>
      </c>
      <c r="O8" s="70"/>
      <c r="P8" s="10">
        <f t="shared" si="1"/>
        <v>4</v>
      </c>
    </row>
    <row r="9" spans="1:16" ht="24" customHeight="1">
      <c r="A9" s="29" t="s">
        <v>23</v>
      </c>
      <c r="B9" s="70"/>
      <c r="C9" s="10">
        <v>8</v>
      </c>
      <c r="D9" s="10">
        <v>6</v>
      </c>
      <c r="E9" s="70"/>
      <c r="F9" s="10">
        <v>5</v>
      </c>
      <c r="G9" s="10">
        <v>6</v>
      </c>
      <c r="H9" s="70"/>
      <c r="I9" s="10">
        <v>5</v>
      </c>
      <c r="J9" s="10">
        <v>4</v>
      </c>
      <c r="K9" s="70"/>
      <c r="L9" s="11"/>
      <c r="M9" s="70"/>
      <c r="N9" s="235">
        <f t="shared" si="0"/>
        <v>34.04</v>
      </c>
      <c r="O9" s="70"/>
      <c r="P9" s="10">
        <f t="shared" si="1"/>
        <v>5</v>
      </c>
    </row>
    <row r="10" spans="1:16" ht="24" customHeight="1">
      <c r="A10" s="57" t="s">
        <v>22</v>
      </c>
      <c r="B10" s="70"/>
      <c r="C10" s="10">
        <v>6</v>
      </c>
      <c r="D10" s="10">
        <v>7</v>
      </c>
      <c r="E10" s="70"/>
      <c r="F10" s="10">
        <v>4</v>
      </c>
      <c r="G10" s="10">
        <v>2</v>
      </c>
      <c r="H10" s="70"/>
      <c r="I10" s="10">
        <v>8</v>
      </c>
      <c r="J10" s="10">
        <v>8</v>
      </c>
      <c r="K10" s="70"/>
      <c r="L10" s="14"/>
      <c r="M10" s="70"/>
      <c r="N10" s="235">
        <f t="shared" si="0"/>
        <v>35.02</v>
      </c>
      <c r="O10" s="70"/>
      <c r="P10" s="10">
        <f t="shared" si="1"/>
        <v>6</v>
      </c>
    </row>
    <row r="11" spans="1:16" ht="24" customHeight="1">
      <c r="A11" s="22" t="s">
        <v>44</v>
      </c>
      <c r="B11" s="70"/>
      <c r="C11" s="10">
        <v>2</v>
      </c>
      <c r="D11" s="10">
        <v>4</v>
      </c>
      <c r="E11" s="70"/>
      <c r="F11" s="10">
        <v>8</v>
      </c>
      <c r="G11" s="18">
        <v>10</v>
      </c>
      <c r="H11" s="70"/>
      <c r="I11" s="10">
        <v>7</v>
      </c>
      <c r="J11" s="10">
        <v>7</v>
      </c>
      <c r="K11" s="70"/>
      <c r="L11" s="14"/>
      <c r="M11" s="70"/>
      <c r="N11" s="235">
        <f t="shared" si="0"/>
        <v>38.02</v>
      </c>
      <c r="O11" s="70"/>
      <c r="P11" s="10">
        <f t="shared" si="1"/>
        <v>7</v>
      </c>
    </row>
    <row r="12" spans="1:16" ht="24" customHeight="1">
      <c r="A12" s="61" t="s">
        <v>12</v>
      </c>
      <c r="B12" s="70"/>
      <c r="C12" s="10">
        <v>7</v>
      </c>
      <c r="D12" s="17">
        <v>10</v>
      </c>
      <c r="E12" s="70"/>
      <c r="F12" s="10">
        <v>7</v>
      </c>
      <c r="G12" s="10">
        <v>7</v>
      </c>
      <c r="H12" s="70"/>
      <c r="I12" s="10">
        <v>4</v>
      </c>
      <c r="J12" s="10">
        <v>6</v>
      </c>
      <c r="K12" s="70"/>
      <c r="L12" s="14">
        <v>1</v>
      </c>
      <c r="M12" s="70"/>
      <c r="N12" s="235">
        <f t="shared" si="0"/>
        <v>42.04</v>
      </c>
      <c r="O12" s="70"/>
      <c r="P12" s="10">
        <f t="shared" si="1"/>
        <v>8</v>
      </c>
    </row>
    <row r="13" spans="1:16" ht="24" customHeight="1">
      <c r="A13" s="228" t="s">
        <v>65</v>
      </c>
      <c r="B13" s="70"/>
      <c r="C13" s="19">
        <v>10</v>
      </c>
      <c r="D13" s="19">
        <v>10</v>
      </c>
      <c r="E13" s="70"/>
      <c r="F13" s="10">
        <v>9</v>
      </c>
      <c r="G13" s="10">
        <v>8</v>
      </c>
      <c r="H13" s="70"/>
      <c r="I13" s="19">
        <v>10</v>
      </c>
      <c r="J13" s="19">
        <v>10</v>
      </c>
      <c r="K13" s="70"/>
      <c r="L13" s="11"/>
      <c r="M13" s="70"/>
      <c r="N13" s="235">
        <f t="shared" si="0"/>
        <v>57.08</v>
      </c>
      <c r="O13" s="70"/>
      <c r="P13" s="10">
        <f t="shared" si="1"/>
        <v>9</v>
      </c>
    </row>
    <row r="15" spans="1:16" ht="15.75" customHeight="1">
      <c r="A15" s="279" t="s">
        <v>35</v>
      </c>
      <c r="B15" s="279"/>
      <c r="C15" s="279"/>
      <c r="D15" s="280" t="s">
        <v>36</v>
      </c>
      <c r="E15" s="281"/>
      <c r="F15" s="282"/>
      <c r="G15" s="283" t="s">
        <v>20</v>
      </c>
      <c r="H15" s="25"/>
      <c r="I15" s="285"/>
      <c r="J15" s="286"/>
      <c r="K15" s="286"/>
      <c r="L15" s="286"/>
      <c r="M15" s="286"/>
      <c r="N15" s="286"/>
      <c r="O15" s="286"/>
      <c r="P15" s="287"/>
    </row>
    <row r="16" spans="1:16" ht="30.75" customHeight="1">
      <c r="A16" s="291" t="s">
        <v>214</v>
      </c>
      <c r="B16" s="291"/>
      <c r="C16" s="291"/>
      <c r="D16" s="292">
        <v>39206</v>
      </c>
      <c r="E16" s="293"/>
      <c r="F16" s="294"/>
      <c r="G16" s="284"/>
      <c r="H16" s="26"/>
      <c r="I16" s="288"/>
      <c r="J16" s="289"/>
      <c r="K16" s="289"/>
      <c r="L16" s="289"/>
      <c r="M16" s="289"/>
      <c r="N16" s="289"/>
      <c r="O16" s="289"/>
      <c r="P16" s="290"/>
    </row>
    <row r="17" spans="1:16" ht="9.75" customHeight="1">
      <c r="A17" s="65"/>
      <c r="B17" s="66"/>
      <c r="C17" s="66"/>
      <c r="D17" s="66"/>
      <c r="E17" s="66"/>
      <c r="F17" s="66"/>
      <c r="G17" s="66"/>
      <c r="H17" s="66"/>
      <c r="I17" s="66"/>
      <c r="J17" s="66"/>
      <c r="K17" s="67"/>
      <c r="L17" s="66"/>
      <c r="M17" s="66"/>
      <c r="N17" s="66"/>
      <c r="O17" s="66"/>
      <c r="P17" s="68"/>
    </row>
    <row r="18" spans="1:16" ht="35.25" customHeight="1">
      <c r="A18" s="23" t="s">
        <v>0</v>
      </c>
      <c r="B18" s="69"/>
      <c r="C18" s="9">
        <v>1</v>
      </c>
      <c r="D18" s="9">
        <v>2</v>
      </c>
      <c r="E18" s="69"/>
      <c r="F18" s="9">
        <v>3</v>
      </c>
      <c r="G18" s="8">
        <v>4</v>
      </c>
      <c r="H18" s="69"/>
      <c r="I18" s="9">
        <v>5</v>
      </c>
      <c r="J18" s="8">
        <v>6</v>
      </c>
      <c r="K18" s="69"/>
      <c r="L18" s="9" t="s">
        <v>37</v>
      </c>
      <c r="M18" s="69"/>
      <c r="N18" s="9" t="s">
        <v>18</v>
      </c>
      <c r="O18" s="69"/>
      <c r="P18" s="9" t="s">
        <v>38</v>
      </c>
    </row>
    <row r="19" spans="1:16" ht="24" customHeight="1">
      <c r="A19" s="227" t="s">
        <v>21</v>
      </c>
      <c r="B19" s="71"/>
      <c r="C19" s="10">
        <v>1</v>
      </c>
      <c r="D19" s="10">
        <v>4</v>
      </c>
      <c r="E19" s="71"/>
      <c r="F19" s="10">
        <v>1</v>
      </c>
      <c r="G19" s="10">
        <v>1</v>
      </c>
      <c r="H19" s="71"/>
      <c r="I19" s="10">
        <v>1</v>
      </c>
      <c r="J19" s="10">
        <v>2</v>
      </c>
      <c r="K19" s="71"/>
      <c r="L19" s="11"/>
      <c r="M19" s="71"/>
      <c r="N19" s="235">
        <f aca="true" t="shared" si="2" ref="N19:N27">SUM(C19:L19)+MIN(C19:J19)/100</f>
        <v>10.01</v>
      </c>
      <c r="O19" s="71"/>
      <c r="P19" s="10">
        <f aca="true" t="shared" si="3" ref="P19:P27">RANK(N19,$N$19:$N$27,1)</f>
        <v>1</v>
      </c>
    </row>
    <row r="20" spans="1:16" ht="24" customHeight="1">
      <c r="A20" s="256" t="s">
        <v>216</v>
      </c>
      <c r="B20" s="70"/>
      <c r="C20" s="10">
        <v>3</v>
      </c>
      <c r="D20" s="10">
        <v>1</v>
      </c>
      <c r="E20" s="70"/>
      <c r="F20" s="10">
        <v>4</v>
      </c>
      <c r="G20" s="18">
        <v>10</v>
      </c>
      <c r="H20" s="70"/>
      <c r="I20" s="10">
        <v>3</v>
      </c>
      <c r="J20" s="10">
        <v>1</v>
      </c>
      <c r="K20" s="70"/>
      <c r="L20" s="11">
        <v>3</v>
      </c>
      <c r="M20" s="70"/>
      <c r="N20" s="235">
        <f t="shared" si="2"/>
        <v>25.01</v>
      </c>
      <c r="O20" s="70"/>
      <c r="P20" s="10">
        <f t="shared" si="3"/>
        <v>2</v>
      </c>
    </row>
    <row r="21" spans="1:16" ht="24" customHeight="1">
      <c r="A21" s="60" t="s">
        <v>17</v>
      </c>
      <c r="B21" s="70"/>
      <c r="C21" s="10">
        <v>8</v>
      </c>
      <c r="D21" s="10">
        <v>7</v>
      </c>
      <c r="E21" s="70"/>
      <c r="F21" s="10">
        <v>6</v>
      </c>
      <c r="G21" s="10">
        <v>4</v>
      </c>
      <c r="H21" s="70"/>
      <c r="I21" s="10">
        <v>3</v>
      </c>
      <c r="J21" s="10">
        <v>2</v>
      </c>
      <c r="K21" s="70"/>
      <c r="L21" s="11"/>
      <c r="M21" s="70"/>
      <c r="N21" s="235">
        <f t="shared" si="2"/>
        <v>30.02</v>
      </c>
      <c r="O21" s="70"/>
      <c r="P21" s="10">
        <f t="shared" si="3"/>
        <v>3</v>
      </c>
    </row>
    <row r="22" spans="1:16" ht="24" customHeight="1">
      <c r="A22" s="61" t="s">
        <v>12</v>
      </c>
      <c r="B22" s="70"/>
      <c r="C22" s="10">
        <v>2</v>
      </c>
      <c r="D22" s="10">
        <v>3</v>
      </c>
      <c r="E22" s="70"/>
      <c r="F22" s="10">
        <v>7</v>
      </c>
      <c r="G22" s="10">
        <v>8</v>
      </c>
      <c r="H22" s="70"/>
      <c r="I22" s="10">
        <v>6</v>
      </c>
      <c r="J22" s="10">
        <v>6</v>
      </c>
      <c r="K22" s="70"/>
      <c r="L22" s="11"/>
      <c r="M22" s="70"/>
      <c r="N22" s="235">
        <f t="shared" si="2"/>
        <v>32.02</v>
      </c>
      <c r="O22" s="70"/>
      <c r="P22" s="10">
        <f t="shared" si="3"/>
        <v>4</v>
      </c>
    </row>
    <row r="23" spans="1:16" ht="24" customHeight="1">
      <c r="A23" s="29" t="s">
        <v>23</v>
      </c>
      <c r="B23" s="70"/>
      <c r="C23" s="10">
        <v>5</v>
      </c>
      <c r="D23" s="10">
        <v>6</v>
      </c>
      <c r="E23" s="70"/>
      <c r="F23" s="10">
        <v>3</v>
      </c>
      <c r="G23" s="10">
        <v>3</v>
      </c>
      <c r="H23" s="70"/>
      <c r="I23" s="10">
        <v>5</v>
      </c>
      <c r="J23" s="10">
        <v>7</v>
      </c>
      <c r="K23" s="70"/>
      <c r="L23" s="11">
        <v>3</v>
      </c>
      <c r="M23" s="70"/>
      <c r="N23" s="235">
        <f t="shared" si="2"/>
        <v>32.03</v>
      </c>
      <c r="O23" s="70"/>
      <c r="P23" s="10">
        <f t="shared" si="3"/>
        <v>5</v>
      </c>
    </row>
    <row r="24" spans="1:16" ht="24" customHeight="1">
      <c r="A24" s="28" t="s">
        <v>34</v>
      </c>
      <c r="B24" s="70"/>
      <c r="C24" s="10">
        <v>6</v>
      </c>
      <c r="D24" s="10">
        <v>2</v>
      </c>
      <c r="E24" s="70"/>
      <c r="F24" s="10">
        <v>9</v>
      </c>
      <c r="G24" s="10">
        <v>5</v>
      </c>
      <c r="H24" s="70"/>
      <c r="I24" s="10">
        <v>7</v>
      </c>
      <c r="J24" s="10">
        <v>4</v>
      </c>
      <c r="K24" s="70"/>
      <c r="L24" s="14"/>
      <c r="M24" s="70"/>
      <c r="N24" s="235">
        <f t="shared" si="2"/>
        <v>33.02</v>
      </c>
      <c r="O24" s="70"/>
      <c r="P24" s="10">
        <f t="shared" si="3"/>
        <v>6</v>
      </c>
    </row>
    <row r="25" spans="1:16" ht="24" customHeight="1">
      <c r="A25" s="57" t="s">
        <v>22</v>
      </c>
      <c r="B25" s="70"/>
      <c r="C25" s="10">
        <v>4</v>
      </c>
      <c r="D25" s="10">
        <v>5</v>
      </c>
      <c r="E25" s="70"/>
      <c r="F25" s="10">
        <v>8</v>
      </c>
      <c r="G25" s="10">
        <v>7</v>
      </c>
      <c r="H25" s="70"/>
      <c r="I25" s="10">
        <v>4</v>
      </c>
      <c r="J25" s="10">
        <v>9</v>
      </c>
      <c r="K25" s="70"/>
      <c r="L25" s="14"/>
      <c r="M25" s="70"/>
      <c r="N25" s="235">
        <f t="shared" si="2"/>
        <v>37.04</v>
      </c>
      <c r="O25" s="70"/>
      <c r="P25" s="10">
        <f t="shared" si="3"/>
        <v>7</v>
      </c>
    </row>
    <row r="26" spans="1:16" ht="24" customHeight="1">
      <c r="A26" s="250" t="s">
        <v>65</v>
      </c>
      <c r="B26" s="70"/>
      <c r="C26" s="19">
        <v>10</v>
      </c>
      <c r="D26" s="19">
        <v>10</v>
      </c>
      <c r="E26" s="70"/>
      <c r="F26" s="10">
        <v>2</v>
      </c>
      <c r="G26" s="10">
        <v>2</v>
      </c>
      <c r="H26" s="70"/>
      <c r="I26" s="10">
        <v>8</v>
      </c>
      <c r="J26" s="10">
        <v>8</v>
      </c>
      <c r="K26" s="70"/>
      <c r="L26" s="14">
        <v>2</v>
      </c>
      <c r="M26" s="70"/>
      <c r="N26" s="235">
        <f t="shared" si="2"/>
        <v>42.02</v>
      </c>
      <c r="O26" s="70"/>
      <c r="P26" s="10">
        <f t="shared" si="3"/>
        <v>8</v>
      </c>
    </row>
    <row r="27" spans="1:16" ht="24" customHeight="1">
      <c r="A27" s="231" t="s">
        <v>44</v>
      </c>
      <c r="B27" s="70"/>
      <c r="C27" s="10">
        <v>7</v>
      </c>
      <c r="D27" s="10">
        <v>8</v>
      </c>
      <c r="E27" s="70"/>
      <c r="F27" s="10">
        <v>5</v>
      </c>
      <c r="G27" s="10">
        <v>6</v>
      </c>
      <c r="H27" s="70"/>
      <c r="I27" s="10">
        <v>9</v>
      </c>
      <c r="J27" s="10">
        <v>5</v>
      </c>
      <c r="K27" s="70"/>
      <c r="L27" s="11">
        <v>3</v>
      </c>
      <c r="M27" s="70"/>
      <c r="N27" s="235">
        <f t="shared" si="2"/>
        <v>43.05</v>
      </c>
      <c r="O27" s="70"/>
      <c r="P27" s="10">
        <f t="shared" si="3"/>
        <v>9</v>
      </c>
    </row>
    <row r="29" spans="1:16" ht="15.75" customHeight="1">
      <c r="A29" s="279" t="s">
        <v>35</v>
      </c>
      <c r="B29" s="279"/>
      <c r="C29" s="279"/>
      <c r="D29" s="280" t="s">
        <v>36</v>
      </c>
      <c r="E29" s="281"/>
      <c r="F29" s="282"/>
      <c r="G29" s="283" t="s">
        <v>20</v>
      </c>
      <c r="H29" s="25"/>
      <c r="I29" s="285"/>
      <c r="J29" s="286"/>
      <c r="K29" s="286"/>
      <c r="L29" s="286"/>
      <c r="M29" s="286"/>
      <c r="N29" s="286"/>
      <c r="O29" s="286"/>
      <c r="P29" s="287"/>
    </row>
    <row r="30" spans="1:16" ht="30.75" customHeight="1">
      <c r="A30" s="291" t="s">
        <v>193</v>
      </c>
      <c r="B30" s="291"/>
      <c r="C30" s="291"/>
      <c r="D30" s="292">
        <v>39178</v>
      </c>
      <c r="E30" s="293"/>
      <c r="F30" s="294"/>
      <c r="G30" s="284"/>
      <c r="H30" s="26"/>
      <c r="I30" s="288"/>
      <c r="J30" s="289"/>
      <c r="K30" s="289"/>
      <c r="L30" s="289"/>
      <c r="M30" s="289"/>
      <c r="N30" s="289"/>
      <c r="O30" s="289"/>
      <c r="P30" s="290"/>
    </row>
    <row r="31" spans="1:16" ht="9.75" customHeight="1">
      <c r="A31" s="65"/>
      <c r="B31" s="66"/>
      <c r="C31" s="66"/>
      <c r="D31" s="66"/>
      <c r="E31" s="66"/>
      <c r="F31" s="66"/>
      <c r="G31" s="66"/>
      <c r="H31" s="66"/>
      <c r="I31" s="66"/>
      <c r="J31" s="66"/>
      <c r="K31" s="67"/>
      <c r="L31" s="66"/>
      <c r="M31" s="66"/>
      <c r="N31" s="66"/>
      <c r="O31" s="66"/>
      <c r="P31" s="68"/>
    </row>
    <row r="32" spans="1:16" ht="35.25" customHeight="1">
      <c r="A32" s="23" t="s">
        <v>0</v>
      </c>
      <c r="B32" s="69"/>
      <c r="C32" s="9">
        <v>1</v>
      </c>
      <c r="D32" s="9">
        <v>2</v>
      </c>
      <c r="E32" s="69"/>
      <c r="F32" s="9">
        <v>3</v>
      </c>
      <c r="G32" s="8">
        <v>4</v>
      </c>
      <c r="H32" s="69"/>
      <c r="I32" s="9">
        <v>5</v>
      </c>
      <c r="J32" s="8">
        <v>6</v>
      </c>
      <c r="K32" s="69"/>
      <c r="L32" s="9" t="s">
        <v>37</v>
      </c>
      <c r="M32" s="69"/>
      <c r="N32" s="9" t="s">
        <v>18</v>
      </c>
      <c r="O32" s="69"/>
      <c r="P32" s="9" t="s">
        <v>38</v>
      </c>
    </row>
    <row r="33" spans="1:16" ht="24" customHeight="1">
      <c r="A33" s="227" t="s">
        <v>21</v>
      </c>
      <c r="B33" s="71"/>
      <c r="C33" s="10">
        <v>1</v>
      </c>
      <c r="D33" s="10">
        <v>1</v>
      </c>
      <c r="E33" s="71"/>
      <c r="F33" s="10">
        <v>4</v>
      </c>
      <c r="G33" s="10">
        <v>1</v>
      </c>
      <c r="H33" s="71"/>
      <c r="I33" s="10">
        <v>1</v>
      </c>
      <c r="J33" s="10">
        <v>1</v>
      </c>
      <c r="K33" s="71"/>
      <c r="L33" s="11"/>
      <c r="M33" s="71"/>
      <c r="N33" s="235">
        <f aca="true" t="shared" si="4" ref="N33:N41">SUM(C33:L33)+MIN(C33:J33)/100</f>
        <v>9.01</v>
      </c>
      <c r="O33" s="71"/>
      <c r="P33" s="10">
        <f aca="true" t="shared" si="5" ref="P33:P41">RANK(N33,$N$33:$N$41,1)</f>
        <v>1</v>
      </c>
    </row>
    <row r="34" spans="1:16" ht="24" customHeight="1">
      <c r="A34" s="256" t="s">
        <v>216</v>
      </c>
      <c r="B34" s="70"/>
      <c r="C34" s="10">
        <v>2</v>
      </c>
      <c r="D34" s="10">
        <v>4</v>
      </c>
      <c r="E34" s="70"/>
      <c r="F34" s="10">
        <v>1</v>
      </c>
      <c r="G34" s="10">
        <v>3</v>
      </c>
      <c r="H34" s="70"/>
      <c r="I34" s="10">
        <v>3</v>
      </c>
      <c r="J34" s="10">
        <v>2</v>
      </c>
      <c r="K34" s="70"/>
      <c r="L34" s="11">
        <v>1</v>
      </c>
      <c r="M34" s="70"/>
      <c r="N34" s="235">
        <f t="shared" si="4"/>
        <v>16.01</v>
      </c>
      <c r="O34" s="70"/>
      <c r="P34" s="10">
        <f t="shared" si="5"/>
        <v>2</v>
      </c>
    </row>
    <row r="35" spans="1:16" ht="24" customHeight="1">
      <c r="A35" s="60" t="s">
        <v>17</v>
      </c>
      <c r="B35" s="70"/>
      <c r="C35" s="10">
        <v>3</v>
      </c>
      <c r="D35" s="10">
        <v>5</v>
      </c>
      <c r="E35" s="70"/>
      <c r="F35" s="10">
        <v>2</v>
      </c>
      <c r="G35" s="10">
        <v>2</v>
      </c>
      <c r="H35" s="70"/>
      <c r="I35" s="10">
        <v>6</v>
      </c>
      <c r="J35" s="10">
        <v>3</v>
      </c>
      <c r="K35" s="70"/>
      <c r="L35" s="11"/>
      <c r="M35" s="70"/>
      <c r="N35" s="235">
        <f t="shared" si="4"/>
        <v>21.02</v>
      </c>
      <c r="O35" s="70"/>
      <c r="P35" s="10">
        <f t="shared" si="5"/>
        <v>3</v>
      </c>
    </row>
    <row r="36" spans="1:16" ht="24" customHeight="1">
      <c r="A36" s="28" t="s">
        <v>34</v>
      </c>
      <c r="B36" s="70"/>
      <c r="C36" s="10">
        <v>4</v>
      </c>
      <c r="D36" s="10">
        <v>2</v>
      </c>
      <c r="E36" s="70"/>
      <c r="F36" s="10">
        <v>8</v>
      </c>
      <c r="G36" s="10">
        <v>8</v>
      </c>
      <c r="H36" s="70"/>
      <c r="I36" s="10">
        <v>2</v>
      </c>
      <c r="J36" s="10">
        <v>5</v>
      </c>
      <c r="K36" s="70"/>
      <c r="L36" s="11">
        <v>5</v>
      </c>
      <c r="M36" s="70"/>
      <c r="N36" s="235">
        <f>SUM(C36:L36)+MIN(C36:J36)/100</f>
        <v>34.02</v>
      </c>
      <c r="O36" s="70"/>
      <c r="P36" s="10">
        <f>RANK(N36,$N$33:$N$41,1)</f>
        <v>4</v>
      </c>
    </row>
    <row r="37" spans="1:16" ht="24" customHeight="1">
      <c r="A37" s="22" t="s">
        <v>44</v>
      </c>
      <c r="B37" s="70"/>
      <c r="C37" s="10">
        <v>7</v>
      </c>
      <c r="D37" s="10">
        <v>8</v>
      </c>
      <c r="E37" s="70"/>
      <c r="F37" s="10">
        <v>3</v>
      </c>
      <c r="G37" s="10">
        <v>5</v>
      </c>
      <c r="H37" s="70"/>
      <c r="I37" s="10">
        <v>4</v>
      </c>
      <c r="J37" s="10">
        <v>4</v>
      </c>
      <c r="K37" s="70"/>
      <c r="L37" s="11">
        <v>4</v>
      </c>
      <c r="M37" s="70"/>
      <c r="N37" s="235">
        <f>SUM(C37:L37)+MIN(C37:J37)/100</f>
        <v>35.03</v>
      </c>
      <c r="O37" s="70"/>
      <c r="P37" s="10">
        <f>RANK(N37,$N$33:$N$41,1)</f>
        <v>5</v>
      </c>
    </row>
    <row r="38" spans="1:16" ht="24" customHeight="1">
      <c r="A38" s="57" t="s">
        <v>22</v>
      </c>
      <c r="B38" s="70"/>
      <c r="C38" s="17">
        <v>10</v>
      </c>
      <c r="D38" s="10">
        <v>3</v>
      </c>
      <c r="E38" s="70"/>
      <c r="F38" s="10">
        <v>6</v>
      </c>
      <c r="G38" s="10">
        <v>4</v>
      </c>
      <c r="H38" s="70"/>
      <c r="I38" s="10">
        <v>7</v>
      </c>
      <c r="J38" s="10">
        <v>6</v>
      </c>
      <c r="K38" s="70"/>
      <c r="L38" s="14"/>
      <c r="M38" s="70"/>
      <c r="N38" s="235">
        <f t="shared" si="4"/>
        <v>36.03</v>
      </c>
      <c r="O38" s="70"/>
      <c r="P38" s="10">
        <f t="shared" si="5"/>
        <v>6</v>
      </c>
    </row>
    <row r="39" spans="1:16" ht="24" customHeight="1">
      <c r="A39" s="61" t="s">
        <v>12</v>
      </c>
      <c r="B39" s="70"/>
      <c r="C39" s="10">
        <v>6</v>
      </c>
      <c r="D39" s="10">
        <v>7</v>
      </c>
      <c r="E39" s="70"/>
      <c r="F39" s="10">
        <v>7</v>
      </c>
      <c r="G39" s="10">
        <v>6</v>
      </c>
      <c r="H39" s="70"/>
      <c r="I39" s="229">
        <f>AVERAGE(C39:G39)</f>
        <v>6.5</v>
      </c>
      <c r="J39" s="229">
        <f>AVERAGE(C39:H39)</f>
        <v>6.5</v>
      </c>
      <c r="K39" s="70"/>
      <c r="L39" s="14">
        <v>1</v>
      </c>
      <c r="M39" s="70"/>
      <c r="N39" s="235">
        <f t="shared" si="4"/>
        <v>40.06</v>
      </c>
      <c r="O39" s="70"/>
      <c r="P39" s="10">
        <f t="shared" si="5"/>
        <v>7</v>
      </c>
    </row>
    <row r="40" spans="1:16" ht="24" customHeight="1">
      <c r="A40" s="29" t="s">
        <v>23</v>
      </c>
      <c r="B40" s="70"/>
      <c r="C40" s="10">
        <v>5</v>
      </c>
      <c r="D40" s="10">
        <v>8</v>
      </c>
      <c r="E40" s="70"/>
      <c r="F40" s="10">
        <v>5</v>
      </c>
      <c r="G40" s="10">
        <v>7</v>
      </c>
      <c r="H40" s="70"/>
      <c r="I40" s="10">
        <v>5</v>
      </c>
      <c r="J40" s="19">
        <v>10</v>
      </c>
      <c r="K40" s="70"/>
      <c r="L40" s="14">
        <v>8</v>
      </c>
      <c r="M40" s="70"/>
      <c r="N40" s="235">
        <f t="shared" si="4"/>
        <v>48.05</v>
      </c>
      <c r="O40" s="70"/>
      <c r="P40" s="10">
        <f t="shared" si="5"/>
        <v>8</v>
      </c>
    </row>
    <row r="41" spans="1:16" ht="24" customHeight="1">
      <c r="A41" s="228" t="s">
        <v>65</v>
      </c>
      <c r="B41" s="70"/>
      <c r="C41" s="19">
        <v>10</v>
      </c>
      <c r="D41" s="19">
        <v>10</v>
      </c>
      <c r="E41" s="70"/>
      <c r="F41" s="19">
        <v>10</v>
      </c>
      <c r="G41" s="19">
        <v>10</v>
      </c>
      <c r="H41" s="70"/>
      <c r="I41" s="19">
        <v>10</v>
      </c>
      <c r="J41" s="19">
        <v>10</v>
      </c>
      <c r="K41" s="70"/>
      <c r="L41" s="10"/>
      <c r="M41" s="70"/>
      <c r="N41" s="235">
        <f t="shared" si="4"/>
        <v>60.1</v>
      </c>
      <c r="O41" s="70"/>
      <c r="P41" s="10">
        <f t="shared" si="5"/>
        <v>9</v>
      </c>
    </row>
    <row r="43" spans="1:16" ht="15.75" customHeight="1">
      <c r="A43" s="279" t="s">
        <v>35</v>
      </c>
      <c r="B43" s="279"/>
      <c r="C43" s="279"/>
      <c r="D43" s="280" t="s">
        <v>36</v>
      </c>
      <c r="E43" s="281"/>
      <c r="F43" s="282"/>
      <c r="G43" s="283" t="s">
        <v>20</v>
      </c>
      <c r="H43" s="25"/>
      <c r="I43" s="285"/>
      <c r="J43" s="286"/>
      <c r="K43" s="286"/>
      <c r="L43" s="286"/>
      <c r="M43" s="286"/>
      <c r="N43" s="286"/>
      <c r="O43" s="286"/>
      <c r="P43" s="287"/>
    </row>
    <row r="44" spans="1:16" ht="30.75" customHeight="1">
      <c r="A44" s="291" t="s">
        <v>185</v>
      </c>
      <c r="B44" s="291"/>
      <c r="C44" s="291"/>
      <c r="D44" s="292">
        <v>39143</v>
      </c>
      <c r="E44" s="293"/>
      <c r="F44" s="294"/>
      <c r="G44" s="284"/>
      <c r="H44" s="26"/>
      <c r="I44" s="288"/>
      <c r="J44" s="289"/>
      <c r="K44" s="289"/>
      <c r="L44" s="289"/>
      <c r="M44" s="289"/>
      <c r="N44" s="289"/>
      <c r="O44" s="289"/>
      <c r="P44" s="290"/>
    </row>
    <row r="45" spans="1:16" ht="9.75" customHeight="1">
      <c r="A45" s="65"/>
      <c r="B45" s="66"/>
      <c r="C45" s="66"/>
      <c r="D45" s="66"/>
      <c r="E45" s="66"/>
      <c r="F45" s="66"/>
      <c r="G45" s="66"/>
      <c r="H45" s="66"/>
      <c r="I45" s="66"/>
      <c r="J45" s="66"/>
      <c r="K45" s="67"/>
      <c r="L45" s="66"/>
      <c r="M45" s="66"/>
      <c r="N45" s="66"/>
      <c r="O45" s="66"/>
      <c r="P45" s="68"/>
    </row>
    <row r="46" spans="1:16" ht="35.25" customHeight="1">
      <c r="A46" s="23" t="s">
        <v>0</v>
      </c>
      <c r="B46" s="69"/>
      <c r="C46" s="9">
        <v>1</v>
      </c>
      <c r="D46" s="9">
        <v>2</v>
      </c>
      <c r="E46" s="69"/>
      <c r="F46" s="9">
        <v>3</v>
      </c>
      <c r="G46" s="8">
        <v>4</v>
      </c>
      <c r="H46" s="69"/>
      <c r="I46" s="9">
        <v>5</v>
      </c>
      <c r="J46" s="8">
        <v>6</v>
      </c>
      <c r="K46" s="69"/>
      <c r="L46" s="9" t="s">
        <v>37</v>
      </c>
      <c r="M46" s="69"/>
      <c r="N46" s="9" t="s">
        <v>18</v>
      </c>
      <c r="O46" s="69"/>
      <c r="P46" s="9" t="s">
        <v>38</v>
      </c>
    </row>
    <row r="47" spans="1:16" ht="24" customHeight="1">
      <c r="A47" s="256" t="s">
        <v>216</v>
      </c>
      <c r="B47" s="71"/>
      <c r="C47" s="10">
        <v>3</v>
      </c>
      <c r="D47" s="10">
        <v>3</v>
      </c>
      <c r="E47" s="71"/>
      <c r="F47" s="10">
        <v>1</v>
      </c>
      <c r="G47" s="10">
        <v>1</v>
      </c>
      <c r="H47" s="71"/>
      <c r="I47" s="10">
        <v>2</v>
      </c>
      <c r="J47" s="10">
        <v>4</v>
      </c>
      <c r="K47" s="71"/>
      <c r="L47" s="11">
        <v>4</v>
      </c>
      <c r="M47" s="71"/>
      <c r="N47" s="235">
        <f aca="true" t="shared" si="6" ref="N47:N55">SUM(C47:L47)+MIN(C47:J47)/100</f>
        <v>18.01</v>
      </c>
      <c r="O47" s="71"/>
      <c r="P47" s="10">
        <f>RANK(N47,$N$47:$N$55,1)</f>
        <v>1</v>
      </c>
    </row>
    <row r="48" spans="1:16" ht="24" customHeight="1">
      <c r="A48" s="28" t="s">
        <v>34</v>
      </c>
      <c r="B48" s="70"/>
      <c r="C48" s="10">
        <v>1</v>
      </c>
      <c r="D48" s="10">
        <v>1</v>
      </c>
      <c r="E48" s="70"/>
      <c r="F48" s="10">
        <v>5</v>
      </c>
      <c r="G48" s="10">
        <v>6</v>
      </c>
      <c r="H48" s="70"/>
      <c r="I48" s="10">
        <v>3</v>
      </c>
      <c r="J48" s="10">
        <v>1</v>
      </c>
      <c r="K48" s="70"/>
      <c r="L48" s="11">
        <v>2</v>
      </c>
      <c r="M48" s="70"/>
      <c r="N48" s="235">
        <f t="shared" si="6"/>
        <v>19.01</v>
      </c>
      <c r="O48" s="70"/>
      <c r="P48" s="10">
        <f>RANK(N48,$N$47:$N$55,1)</f>
        <v>2</v>
      </c>
    </row>
    <row r="49" spans="1:16" ht="24" customHeight="1">
      <c r="A49" s="22" t="s">
        <v>44</v>
      </c>
      <c r="B49" s="70"/>
      <c r="C49" s="10">
        <v>5</v>
      </c>
      <c r="D49" s="10">
        <v>4</v>
      </c>
      <c r="E49" s="70"/>
      <c r="F49" s="10">
        <v>4</v>
      </c>
      <c r="G49" s="10">
        <v>4</v>
      </c>
      <c r="H49" s="70"/>
      <c r="I49" s="10">
        <v>1</v>
      </c>
      <c r="J49" s="10">
        <v>2</v>
      </c>
      <c r="K49" s="70"/>
      <c r="L49" s="11">
        <v>1</v>
      </c>
      <c r="M49" s="70"/>
      <c r="N49" s="235">
        <f t="shared" si="6"/>
        <v>21.01</v>
      </c>
      <c r="O49" s="70"/>
      <c r="P49" s="10">
        <f>RANK(N49,$N$47:$N$55,1)</f>
        <v>3</v>
      </c>
    </row>
    <row r="50" spans="1:16" ht="24" customHeight="1">
      <c r="A50" s="60" t="s">
        <v>17</v>
      </c>
      <c r="B50" s="70"/>
      <c r="C50" s="10">
        <v>4</v>
      </c>
      <c r="D50" s="10">
        <v>2</v>
      </c>
      <c r="E50" s="70"/>
      <c r="F50" s="10">
        <v>2</v>
      </c>
      <c r="G50" s="10">
        <v>2</v>
      </c>
      <c r="H50" s="70"/>
      <c r="I50" s="10">
        <v>6</v>
      </c>
      <c r="J50" s="10">
        <v>5</v>
      </c>
      <c r="K50" s="70"/>
      <c r="L50" s="11"/>
      <c r="M50" s="70"/>
      <c r="N50" s="235">
        <f t="shared" si="6"/>
        <v>21.02</v>
      </c>
      <c r="O50" s="70"/>
      <c r="P50" s="10">
        <f>RANK(N50,$N$47:$N$55,1)</f>
        <v>4</v>
      </c>
    </row>
    <row r="51" spans="1:16" ht="24" customHeight="1">
      <c r="A51" s="73" t="s">
        <v>21</v>
      </c>
      <c r="B51" s="70"/>
      <c r="C51" s="10">
        <v>2</v>
      </c>
      <c r="D51" s="10">
        <v>5</v>
      </c>
      <c r="E51" s="70"/>
      <c r="F51" s="10">
        <v>3</v>
      </c>
      <c r="G51" s="10">
        <v>3</v>
      </c>
      <c r="H51" s="70"/>
      <c r="I51" s="10">
        <v>3</v>
      </c>
      <c r="J51" s="10">
        <v>4</v>
      </c>
      <c r="K51" s="70"/>
      <c r="L51" s="11">
        <v>1</v>
      </c>
      <c r="M51" s="70"/>
      <c r="N51" s="235">
        <f t="shared" si="6"/>
        <v>21.02</v>
      </c>
      <c r="O51" s="70"/>
      <c r="P51" s="10">
        <v>5</v>
      </c>
    </row>
    <row r="52" spans="1:16" ht="24" customHeight="1">
      <c r="A52" s="61" t="s">
        <v>12</v>
      </c>
      <c r="B52" s="70"/>
      <c r="C52" s="13">
        <v>8</v>
      </c>
      <c r="D52" s="13">
        <v>8</v>
      </c>
      <c r="E52" s="70"/>
      <c r="F52" s="13">
        <v>8</v>
      </c>
      <c r="G52" s="13">
        <v>8</v>
      </c>
      <c r="H52" s="70"/>
      <c r="I52" s="10">
        <v>5</v>
      </c>
      <c r="J52" s="10">
        <v>6</v>
      </c>
      <c r="K52" s="70"/>
      <c r="L52" s="14"/>
      <c r="M52" s="70"/>
      <c r="N52" s="235">
        <f t="shared" si="6"/>
        <v>43.05</v>
      </c>
      <c r="O52" s="70"/>
      <c r="P52" s="10">
        <f>RANK(N52,$N$47:$N$55,1)</f>
        <v>6</v>
      </c>
    </row>
    <row r="53" spans="1:16" ht="24" customHeight="1">
      <c r="A53" s="29" t="s">
        <v>23</v>
      </c>
      <c r="B53" s="70"/>
      <c r="C53" s="13">
        <v>8</v>
      </c>
      <c r="D53" s="13">
        <v>8</v>
      </c>
      <c r="E53" s="70"/>
      <c r="F53" s="10">
        <v>6</v>
      </c>
      <c r="G53" s="10">
        <v>5</v>
      </c>
      <c r="H53" s="70"/>
      <c r="I53" s="19">
        <v>10</v>
      </c>
      <c r="J53" s="19">
        <v>10</v>
      </c>
      <c r="K53" s="70"/>
      <c r="L53" s="14"/>
      <c r="M53" s="70"/>
      <c r="N53" s="235">
        <f t="shared" si="6"/>
        <v>47.05</v>
      </c>
      <c r="O53" s="70"/>
      <c r="P53" s="10">
        <f>RANK(N53,$N$47:$N$55,1)</f>
        <v>7</v>
      </c>
    </row>
    <row r="54" spans="1:16" ht="24" customHeight="1">
      <c r="A54" s="57" t="s">
        <v>22</v>
      </c>
      <c r="B54" s="70"/>
      <c r="C54" s="19">
        <v>10</v>
      </c>
      <c r="D54" s="19">
        <v>10</v>
      </c>
      <c r="E54" s="70"/>
      <c r="F54" s="19">
        <v>10</v>
      </c>
      <c r="G54" s="19">
        <v>10</v>
      </c>
      <c r="H54" s="70"/>
      <c r="I54" s="19">
        <v>10</v>
      </c>
      <c r="J54" s="19">
        <v>10</v>
      </c>
      <c r="K54" s="70"/>
      <c r="L54" s="14"/>
      <c r="M54" s="70"/>
      <c r="N54" s="235">
        <f t="shared" si="6"/>
        <v>60.1</v>
      </c>
      <c r="O54" s="70"/>
      <c r="P54" s="10">
        <f>RANK(N54,$N$47:$N$55,1)</f>
        <v>8</v>
      </c>
    </row>
    <row r="55" spans="1:16" ht="24" customHeight="1">
      <c r="A55" s="228" t="s">
        <v>65</v>
      </c>
      <c r="B55" s="70"/>
      <c r="C55" s="19">
        <v>10</v>
      </c>
      <c r="D55" s="19">
        <v>10</v>
      </c>
      <c r="E55" s="70"/>
      <c r="F55" s="19">
        <v>10</v>
      </c>
      <c r="G55" s="19">
        <v>10</v>
      </c>
      <c r="H55" s="70"/>
      <c r="I55" s="19">
        <v>10</v>
      </c>
      <c r="J55" s="19">
        <v>10</v>
      </c>
      <c r="K55" s="70"/>
      <c r="L55" s="10"/>
      <c r="M55" s="70"/>
      <c r="N55" s="235">
        <f t="shared" si="6"/>
        <v>60.1</v>
      </c>
      <c r="O55" s="70"/>
      <c r="P55" s="10">
        <f>RANK(N55,$N$47:$N$55,1)</f>
        <v>8</v>
      </c>
    </row>
    <row r="57" spans="1:16" ht="15.75" customHeight="1">
      <c r="A57" s="279" t="s">
        <v>35</v>
      </c>
      <c r="B57" s="279"/>
      <c r="C57" s="279"/>
      <c r="D57" s="280" t="s">
        <v>36</v>
      </c>
      <c r="E57" s="281"/>
      <c r="F57" s="282"/>
      <c r="G57" s="283" t="s">
        <v>20</v>
      </c>
      <c r="H57" s="25"/>
      <c r="I57" s="285"/>
      <c r="J57" s="286"/>
      <c r="K57" s="286"/>
      <c r="L57" s="286"/>
      <c r="M57" s="286"/>
      <c r="N57" s="286"/>
      <c r="O57" s="286"/>
      <c r="P57" s="287"/>
    </row>
    <row r="58" spans="1:16" ht="30.75" customHeight="1">
      <c r="A58" s="291" t="s">
        <v>180</v>
      </c>
      <c r="B58" s="291"/>
      <c r="C58" s="291"/>
      <c r="D58" s="292">
        <v>39115</v>
      </c>
      <c r="E58" s="293"/>
      <c r="F58" s="294"/>
      <c r="G58" s="284"/>
      <c r="H58" s="26"/>
      <c r="I58" s="288"/>
      <c r="J58" s="289"/>
      <c r="K58" s="289"/>
      <c r="L58" s="289"/>
      <c r="M58" s="289"/>
      <c r="N58" s="289"/>
      <c r="O58" s="289"/>
      <c r="P58" s="290"/>
    </row>
    <row r="59" spans="1:16" ht="9.75" customHeight="1">
      <c r="A59" s="65"/>
      <c r="B59" s="66"/>
      <c r="C59" s="66"/>
      <c r="D59" s="66"/>
      <c r="E59" s="66"/>
      <c r="F59" s="66"/>
      <c r="G59" s="66"/>
      <c r="H59" s="66"/>
      <c r="I59" s="66"/>
      <c r="J59" s="66"/>
      <c r="K59" s="67"/>
      <c r="L59" s="66"/>
      <c r="M59" s="66"/>
      <c r="N59" s="66"/>
      <c r="O59" s="66"/>
      <c r="P59" s="68"/>
    </row>
    <row r="60" spans="1:16" ht="35.25" customHeight="1">
      <c r="A60" s="23" t="s">
        <v>0</v>
      </c>
      <c r="B60" s="69"/>
      <c r="C60" s="9">
        <v>1</v>
      </c>
      <c r="D60" s="9">
        <v>2</v>
      </c>
      <c r="E60" s="69"/>
      <c r="F60" s="9">
        <v>3</v>
      </c>
      <c r="G60" s="8">
        <v>4</v>
      </c>
      <c r="H60" s="69"/>
      <c r="I60" s="9">
        <v>5</v>
      </c>
      <c r="J60" s="8">
        <v>6</v>
      </c>
      <c r="K60" s="69"/>
      <c r="L60" s="9" t="s">
        <v>37</v>
      </c>
      <c r="M60" s="69"/>
      <c r="N60" s="9" t="s">
        <v>18</v>
      </c>
      <c r="O60" s="69"/>
      <c r="P60" s="9" t="s">
        <v>38</v>
      </c>
    </row>
    <row r="61" spans="1:16" ht="24" customHeight="1">
      <c r="A61" s="226" t="s">
        <v>17</v>
      </c>
      <c r="B61" s="71"/>
      <c r="C61" s="10">
        <v>3</v>
      </c>
      <c r="D61" s="10">
        <v>3</v>
      </c>
      <c r="E61" s="71"/>
      <c r="F61" s="10">
        <v>3</v>
      </c>
      <c r="G61" s="10">
        <v>2</v>
      </c>
      <c r="H61" s="71"/>
      <c r="I61" s="229">
        <v>1</v>
      </c>
      <c r="J61" s="10">
        <v>1</v>
      </c>
      <c r="K61" s="71"/>
      <c r="L61" s="11">
        <v>3</v>
      </c>
      <c r="M61" s="71"/>
      <c r="N61" s="12">
        <f aca="true" t="shared" si="7" ref="N61:N69">SUM(C61:L61)</f>
        <v>16</v>
      </c>
      <c r="O61" s="71"/>
      <c r="P61" s="10">
        <f aca="true" t="shared" si="8" ref="P61:P69">RANK(N61,$N$61:$N$69,1)</f>
        <v>1</v>
      </c>
    </row>
    <row r="62" spans="1:16" ht="24" customHeight="1">
      <c r="A62" s="73" t="s">
        <v>21</v>
      </c>
      <c r="B62" s="70"/>
      <c r="C62" s="10">
        <v>1</v>
      </c>
      <c r="D62" s="10">
        <v>4</v>
      </c>
      <c r="E62" s="70"/>
      <c r="F62" s="10">
        <v>1</v>
      </c>
      <c r="G62" s="10">
        <v>1</v>
      </c>
      <c r="H62" s="70"/>
      <c r="I62" s="18">
        <v>9</v>
      </c>
      <c r="J62" s="10">
        <v>4</v>
      </c>
      <c r="K62" s="70"/>
      <c r="L62" s="11"/>
      <c r="M62" s="70"/>
      <c r="N62" s="12">
        <f t="shared" si="7"/>
        <v>20</v>
      </c>
      <c r="O62" s="70"/>
      <c r="P62" s="10">
        <f t="shared" si="8"/>
        <v>2</v>
      </c>
    </row>
    <row r="63" spans="1:16" ht="24" customHeight="1">
      <c r="A63" s="256" t="s">
        <v>216</v>
      </c>
      <c r="B63" s="70"/>
      <c r="C63" s="10">
        <v>4</v>
      </c>
      <c r="D63" s="10">
        <v>1</v>
      </c>
      <c r="E63" s="70"/>
      <c r="F63" s="10">
        <v>6</v>
      </c>
      <c r="G63" s="10">
        <v>5</v>
      </c>
      <c r="H63" s="70"/>
      <c r="I63" s="10">
        <v>1</v>
      </c>
      <c r="J63" s="10">
        <v>2</v>
      </c>
      <c r="K63" s="70"/>
      <c r="L63" s="11">
        <v>3</v>
      </c>
      <c r="M63" s="70"/>
      <c r="N63" s="12">
        <f t="shared" si="7"/>
        <v>22</v>
      </c>
      <c r="O63" s="70"/>
      <c r="P63" s="10">
        <f t="shared" si="8"/>
        <v>3</v>
      </c>
    </row>
    <row r="64" spans="1:16" ht="24" customHeight="1">
      <c r="A64" s="57" t="s">
        <v>22</v>
      </c>
      <c r="B64" s="70"/>
      <c r="C64" s="10">
        <v>8</v>
      </c>
      <c r="D64" s="10">
        <v>2</v>
      </c>
      <c r="E64" s="70"/>
      <c r="F64" s="10">
        <v>2</v>
      </c>
      <c r="G64" s="10">
        <v>3</v>
      </c>
      <c r="H64" s="70"/>
      <c r="I64" s="10">
        <v>3</v>
      </c>
      <c r="J64" s="10">
        <v>8</v>
      </c>
      <c r="K64" s="70"/>
      <c r="L64" s="11"/>
      <c r="M64" s="70"/>
      <c r="N64" s="12">
        <f t="shared" si="7"/>
        <v>26</v>
      </c>
      <c r="O64" s="70"/>
      <c r="P64" s="10">
        <f t="shared" si="8"/>
        <v>4</v>
      </c>
    </row>
    <row r="65" spans="1:16" ht="24" customHeight="1">
      <c r="A65" s="29" t="s">
        <v>23</v>
      </c>
      <c r="B65" s="70"/>
      <c r="C65" s="10">
        <v>6</v>
      </c>
      <c r="D65" s="10">
        <v>7</v>
      </c>
      <c r="E65" s="70"/>
      <c r="F65" s="10">
        <v>4</v>
      </c>
      <c r="G65" s="10">
        <v>6</v>
      </c>
      <c r="H65" s="70"/>
      <c r="I65" s="10">
        <v>4</v>
      </c>
      <c r="J65" s="10">
        <v>5</v>
      </c>
      <c r="K65" s="70"/>
      <c r="L65" s="11"/>
      <c r="M65" s="70"/>
      <c r="N65" s="12">
        <f t="shared" si="7"/>
        <v>32</v>
      </c>
      <c r="O65" s="70"/>
      <c r="P65" s="10">
        <f t="shared" si="8"/>
        <v>5</v>
      </c>
    </row>
    <row r="66" spans="1:16" ht="24" customHeight="1">
      <c r="A66" s="28" t="s">
        <v>34</v>
      </c>
      <c r="B66" s="70"/>
      <c r="C66" s="10">
        <v>2</v>
      </c>
      <c r="D66" s="10">
        <v>5</v>
      </c>
      <c r="E66" s="70"/>
      <c r="F66" s="10">
        <v>7</v>
      </c>
      <c r="G66" s="10">
        <v>4</v>
      </c>
      <c r="H66" s="70"/>
      <c r="I66" s="18">
        <v>9</v>
      </c>
      <c r="J66" s="10">
        <v>7</v>
      </c>
      <c r="K66" s="70"/>
      <c r="L66" s="14"/>
      <c r="M66" s="70"/>
      <c r="N66" s="12">
        <f t="shared" si="7"/>
        <v>34</v>
      </c>
      <c r="O66" s="70"/>
      <c r="P66" s="10">
        <f t="shared" si="8"/>
        <v>6</v>
      </c>
    </row>
    <row r="67" spans="1:16" ht="24" customHeight="1">
      <c r="A67" s="22" t="s">
        <v>44</v>
      </c>
      <c r="B67" s="70"/>
      <c r="C67" s="10">
        <v>7</v>
      </c>
      <c r="D67" s="10">
        <v>8</v>
      </c>
      <c r="E67" s="70"/>
      <c r="F67" s="10">
        <v>8</v>
      </c>
      <c r="G67" s="10">
        <v>7</v>
      </c>
      <c r="H67" s="70"/>
      <c r="I67" s="10">
        <v>2</v>
      </c>
      <c r="J67" s="10">
        <v>3</v>
      </c>
      <c r="K67" s="70"/>
      <c r="L67" s="14">
        <v>1</v>
      </c>
      <c r="M67" s="70"/>
      <c r="N67" s="12">
        <f t="shared" si="7"/>
        <v>36</v>
      </c>
      <c r="O67" s="70"/>
      <c r="P67" s="10">
        <f t="shared" si="8"/>
        <v>7</v>
      </c>
    </row>
    <row r="68" spans="1:16" ht="24" customHeight="1">
      <c r="A68" s="61" t="s">
        <v>12</v>
      </c>
      <c r="B68" s="70"/>
      <c r="C68" s="10">
        <v>5</v>
      </c>
      <c r="D68" s="10">
        <v>6</v>
      </c>
      <c r="E68" s="70"/>
      <c r="F68" s="10">
        <v>5</v>
      </c>
      <c r="G68" s="56">
        <v>9</v>
      </c>
      <c r="H68" s="70"/>
      <c r="I68" s="10">
        <v>5</v>
      </c>
      <c r="J68" s="10">
        <v>6</v>
      </c>
      <c r="K68" s="70"/>
      <c r="L68" s="14">
        <v>2</v>
      </c>
      <c r="M68" s="70"/>
      <c r="N68" s="12">
        <f t="shared" si="7"/>
        <v>38</v>
      </c>
      <c r="O68" s="70"/>
      <c r="P68" s="10">
        <f t="shared" si="8"/>
        <v>8</v>
      </c>
    </row>
    <row r="69" spans="1:16" ht="24" customHeight="1">
      <c r="A69" s="228" t="s">
        <v>65</v>
      </c>
      <c r="B69" s="70"/>
      <c r="C69" s="19">
        <v>10</v>
      </c>
      <c r="D69" s="19">
        <v>10</v>
      </c>
      <c r="E69" s="70"/>
      <c r="F69" s="19">
        <v>10</v>
      </c>
      <c r="G69" s="19">
        <v>10</v>
      </c>
      <c r="H69" s="70"/>
      <c r="I69" s="19">
        <v>10</v>
      </c>
      <c r="J69" s="19">
        <v>10</v>
      </c>
      <c r="K69" s="70"/>
      <c r="L69" s="10"/>
      <c r="M69" s="70"/>
      <c r="N69" s="12">
        <f t="shared" si="7"/>
        <v>60</v>
      </c>
      <c r="O69" s="70"/>
      <c r="P69" s="10">
        <f t="shared" si="8"/>
        <v>9</v>
      </c>
    </row>
    <row r="71" spans="1:16" ht="15.75" customHeight="1">
      <c r="A71" s="279" t="s">
        <v>35</v>
      </c>
      <c r="B71" s="279"/>
      <c r="C71" s="279"/>
      <c r="D71" s="280" t="s">
        <v>36</v>
      </c>
      <c r="E71" s="281"/>
      <c r="F71" s="282"/>
      <c r="G71" s="283" t="s">
        <v>20</v>
      </c>
      <c r="H71" s="25"/>
      <c r="I71" s="285"/>
      <c r="J71" s="286"/>
      <c r="K71" s="286"/>
      <c r="L71" s="286"/>
      <c r="M71" s="286"/>
      <c r="N71" s="286"/>
      <c r="O71" s="286"/>
      <c r="P71" s="287"/>
    </row>
    <row r="72" spans="1:16" ht="30.75" customHeight="1">
      <c r="A72" s="291" t="s">
        <v>149</v>
      </c>
      <c r="B72" s="291"/>
      <c r="C72" s="291"/>
      <c r="D72" s="292">
        <v>39059</v>
      </c>
      <c r="E72" s="293"/>
      <c r="F72" s="294"/>
      <c r="G72" s="284"/>
      <c r="H72" s="26"/>
      <c r="I72" s="288"/>
      <c r="J72" s="289"/>
      <c r="K72" s="289"/>
      <c r="L72" s="289"/>
      <c r="M72" s="289"/>
      <c r="N72" s="289"/>
      <c r="O72" s="289"/>
      <c r="P72" s="290"/>
    </row>
    <row r="73" spans="1:16" ht="9.75" customHeight="1">
      <c r="A73" s="65"/>
      <c r="B73" s="66"/>
      <c r="C73" s="66"/>
      <c r="D73" s="66"/>
      <c r="E73" s="66"/>
      <c r="F73" s="66"/>
      <c r="G73" s="66"/>
      <c r="H73" s="66"/>
      <c r="I73" s="66"/>
      <c r="J73" s="66"/>
      <c r="K73" s="67"/>
      <c r="L73" s="66"/>
      <c r="M73" s="66"/>
      <c r="N73" s="66"/>
      <c r="O73" s="66"/>
      <c r="P73" s="68"/>
    </row>
    <row r="74" spans="1:16" ht="35.25" customHeight="1">
      <c r="A74" s="23" t="s">
        <v>0</v>
      </c>
      <c r="B74" s="69"/>
      <c r="C74" s="9" t="s">
        <v>133</v>
      </c>
      <c r="D74" s="9" t="s">
        <v>150</v>
      </c>
      <c r="E74" s="69"/>
      <c r="F74" s="9" t="s">
        <v>151</v>
      </c>
      <c r="G74" s="8" t="s">
        <v>108</v>
      </c>
      <c r="H74" s="69"/>
      <c r="I74" s="9" t="s">
        <v>152</v>
      </c>
      <c r="J74" s="8" t="s">
        <v>131</v>
      </c>
      <c r="K74" s="69"/>
      <c r="L74" s="9" t="s">
        <v>37</v>
      </c>
      <c r="M74" s="69"/>
      <c r="N74" s="9" t="s">
        <v>18</v>
      </c>
      <c r="O74" s="69"/>
      <c r="P74" s="9" t="s">
        <v>38</v>
      </c>
    </row>
    <row r="75" spans="1:16" ht="24" customHeight="1">
      <c r="A75" s="227" t="s">
        <v>21</v>
      </c>
      <c r="B75" s="71"/>
      <c r="C75" s="10">
        <v>2</v>
      </c>
      <c r="D75" s="10">
        <v>2</v>
      </c>
      <c r="E75" s="71"/>
      <c r="F75" s="10">
        <v>5</v>
      </c>
      <c r="G75" s="10">
        <v>5</v>
      </c>
      <c r="H75" s="71"/>
      <c r="I75" s="10">
        <v>1</v>
      </c>
      <c r="J75" s="10">
        <v>1</v>
      </c>
      <c r="K75" s="71"/>
      <c r="L75" s="11"/>
      <c r="M75" s="71"/>
      <c r="N75" s="12">
        <f aca="true" t="shared" si="9" ref="N75:N83">SUM(C75:L75)</f>
        <v>16</v>
      </c>
      <c r="O75" s="71"/>
      <c r="P75" s="10">
        <f aca="true" t="shared" si="10" ref="P75:P83">RANK(N75,$N$75:$N$83,1)</f>
        <v>1</v>
      </c>
    </row>
    <row r="76" spans="1:16" ht="24" customHeight="1">
      <c r="A76" s="60" t="s">
        <v>17</v>
      </c>
      <c r="B76" s="70"/>
      <c r="C76" s="10">
        <v>2</v>
      </c>
      <c r="D76" s="10">
        <v>3</v>
      </c>
      <c r="E76" s="70"/>
      <c r="F76" s="10">
        <v>4</v>
      </c>
      <c r="G76" s="10">
        <v>6</v>
      </c>
      <c r="H76" s="70"/>
      <c r="I76" s="10">
        <v>2</v>
      </c>
      <c r="J76" s="10">
        <v>2</v>
      </c>
      <c r="K76" s="70"/>
      <c r="L76" s="11">
        <v>2</v>
      </c>
      <c r="M76" s="70"/>
      <c r="N76" s="12">
        <f t="shared" si="9"/>
        <v>21</v>
      </c>
      <c r="O76" s="70"/>
      <c r="P76" s="10">
        <f t="shared" si="10"/>
        <v>2</v>
      </c>
    </row>
    <row r="77" spans="1:16" ht="24" customHeight="1">
      <c r="A77" s="61" t="s">
        <v>12</v>
      </c>
      <c r="B77" s="70"/>
      <c r="C77" s="10">
        <v>3</v>
      </c>
      <c r="D77" s="10">
        <v>5</v>
      </c>
      <c r="E77" s="70"/>
      <c r="F77" s="10">
        <v>5</v>
      </c>
      <c r="G77" s="10">
        <v>5</v>
      </c>
      <c r="H77" s="70"/>
      <c r="I77" s="10">
        <v>4</v>
      </c>
      <c r="J77" s="10">
        <v>3</v>
      </c>
      <c r="K77" s="70"/>
      <c r="L77" s="11">
        <v>1</v>
      </c>
      <c r="M77" s="70"/>
      <c r="N77" s="12">
        <f t="shared" si="9"/>
        <v>26</v>
      </c>
      <c r="O77" s="70"/>
      <c r="P77" s="10">
        <f t="shared" si="10"/>
        <v>3</v>
      </c>
    </row>
    <row r="78" spans="1:16" ht="24" customHeight="1">
      <c r="A78" s="22" t="s">
        <v>44</v>
      </c>
      <c r="B78" s="70"/>
      <c r="C78" s="10">
        <v>5</v>
      </c>
      <c r="D78" s="10">
        <v>3</v>
      </c>
      <c r="E78" s="70"/>
      <c r="F78" s="10">
        <v>7</v>
      </c>
      <c r="G78" s="10">
        <v>2</v>
      </c>
      <c r="H78" s="70"/>
      <c r="I78" s="10">
        <v>3</v>
      </c>
      <c r="J78" s="10">
        <v>9</v>
      </c>
      <c r="K78" s="70"/>
      <c r="L78" s="11">
        <v>2</v>
      </c>
      <c r="M78" s="70"/>
      <c r="N78" s="12">
        <f t="shared" si="9"/>
        <v>31</v>
      </c>
      <c r="O78" s="70"/>
      <c r="P78" s="10">
        <f t="shared" si="10"/>
        <v>4</v>
      </c>
    </row>
    <row r="79" spans="1:16" ht="24" customHeight="1">
      <c r="A79" s="57" t="s">
        <v>22</v>
      </c>
      <c r="B79" s="70"/>
      <c r="C79" s="10">
        <v>4</v>
      </c>
      <c r="D79" s="10">
        <v>1</v>
      </c>
      <c r="E79" s="70"/>
      <c r="F79" s="10">
        <v>6</v>
      </c>
      <c r="G79" s="10">
        <v>6</v>
      </c>
      <c r="H79" s="70"/>
      <c r="I79" s="10">
        <v>6</v>
      </c>
      <c r="J79" s="10">
        <v>9</v>
      </c>
      <c r="K79" s="70"/>
      <c r="L79" s="11"/>
      <c r="M79" s="70"/>
      <c r="N79" s="12">
        <f t="shared" si="9"/>
        <v>32</v>
      </c>
      <c r="O79" s="70"/>
      <c r="P79" s="10">
        <f t="shared" si="10"/>
        <v>5</v>
      </c>
    </row>
    <row r="80" spans="1:16" ht="24" customHeight="1">
      <c r="A80" s="28" t="s">
        <v>34</v>
      </c>
      <c r="B80" s="70"/>
      <c r="C80" s="10">
        <v>1</v>
      </c>
      <c r="D80" s="10">
        <v>1</v>
      </c>
      <c r="E80" s="70"/>
      <c r="F80" s="10">
        <v>8</v>
      </c>
      <c r="G80" s="10">
        <v>6</v>
      </c>
      <c r="H80" s="70"/>
      <c r="I80" s="10">
        <v>9</v>
      </c>
      <c r="J80" s="10">
        <v>8</v>
      </c>
      <c r="K80" s="70"/>
      <c r="L80" s="14"/>
      <c r="M80" s="70"/>
      <c r="N80" s="12">
        <f t="shared" si="9"/>
        <v>33</v>
      </c>
      <c r="O80" s="70"/>
      <c r="P80" s="10">
        <f t="shared" si="10"/>
        <v>6</v>
      </c>
    </row>
    <row r="81" spans="1:16" ht="24" customHeight="1">
      <c r="A81" s="256" t="s">
        <v>216</v>
      </c>
      <c r="B81" s="70"/>
      <c r="C81" s="10">
        <v>3</v>
      </c>
      <c r="D81" s="10">
        <v>4</v>
      </c>
      <c r="E81" s="70"/>
      <c r="F81" s="10">
        <v>8</v>
      </c>
      <c r="G81" s="10">
        <v>8</v>
      </c>
      <c r="H81" s="70"/>
      <c r="I81" s="10">
        <v>7</v>
      </c>
      <c r="J81" s="10">
        <v>4</v>
      </c>
      <c r="K81" s="70"/>
      <c r="L81" s="14"/>
      <c r="M81" s="70"/>
      <c r="N81" s="12">
        <f t="shared" si="9"/>
        <v>34</v>
      </c>
      <c r="O81" s="70"/>
      <c r="P81" s="10">
        <f t="shared" si="10"/>
        <v>7</v>
      </c>
    </row>
    <row r="82" spans="1:16" ht="24" customHeight="1">
      <c r="A82" s="29" t="s">
        <v>23</v>
      </c>
      <c r="B82" s="70"/>
      <c r="C82" s="10">
        <v>1</v>
      </c>
      <c r="D82" s="10">
        <v>4</v>
      </c>
      <c r="E82" s="70"/>
      <c r="F82" s="10">
        <v>9</v>
      </c>
      <c r="G82" s="10">
        <v>7</v>
      </c>
      <c r="H82" s="70"/>
      <c r="I82" s="10">
        <v>6</v>
      </c>
      <c r="J82" s="10">
        <v>7</v>
      </c>
      <c r="K82" s="70"/>
      <c r="L82" s="14">
        <v>3</v>
      </c>
      <c r="M82" s="70"/>
      <c r="N82" s="12">
        <f t="shared" si="9"/>
        <v>37</v>
      </c>
      <c r="O82" s="70"/>
      <c r="P82" s="10">
        <f t="shared" si="10"/>
        <v>8</v>
      </c>
    </row>
    <row r="83" spans="1:16" ht="24" customHeight="1">
      <c r="A83" s="228" t="s">
        <v>65</v>
      </c>
      <c r="B83" s="70"/>
      <c r="C83" s="19">
        <v>10</v>
      </c>
      <c r="D83" s="19">
        <v>10</v>
      </c>
      <c r="E83" s="70"/>
      <c r="F83" s="19">
        <v>10</v>
      </c>
      <c r="G83" s="19">
        <v>10</v>
      </c>
      <c r="H83" s="70"/>
      <c r="I83" s="19">
        <v>10</v>
      </c>
      <c r="J83" s="19">
        <v>10</v>
      </c>
      <c r="K83" s="70"/>
      <c r="L83" s="14"/>
      <c r="M83" s="70"/>
      <c r="N83" s="12">
        <f t="shared" si="9"/>
        <v>60</v>
      </c>
      <c r="O83" s="70"/>
      <c r="P83" s="10">
        <f t="shared" si="10"/>
        <v>9</v>
      </c>
    </row>
    <row r="85" spans="1:16" ht="15.75" customHeight="1">
      <c r="A85" s="279" t="s">
        <v>35</v>
      </c>
      <c r="B85" s="279"/>
      <c r="C85" s="279"/>
      <c r="D85" s="280" t="s">
        <v>36</v>
      </c>
      <c r="E85" s="281"/>
      <c r="F85" s="282"/>
      <c r="G85" s="283" t="s">
        <v>20</v>
      </c>
      <c r="H85" s="25"/>
      <c r="I85" s="285"/>
      <c r="J85" s="286"/>
      <c r="K85" s="286"/>
      <c r="L85" s="286"/>
      <c r="M85" s="286"/>
      <c r="N85" s="286"/>
      <c r="O85" s="286"/>
      <c r="P85" s="287"/>
    </row>
    <row r="86" spans="1:16" ht="30.75" customHeight="1">
      <c r="A86" s="291" t="s">
        <v>66</v>
      </c>
      <c r="B86" s="291"/>
      <c r="C86" s="291"/>
      <c r="D86" s="292">
        <v>39024</v>
      </c>
      <c r="E86" s="293"/>
      <c r="F86" s="294"/>
      <c r="G86" s="284"/>
      <c r="H86" s="26"/>
      <c r="I86" s="288"/>
      <c r="J86" s="289"/>
      <c r="K86" s="289"/>
      <c r="L86" s="289"/>
      <c r="M86" s="289"/>
      <c r="N86" s="289"/>
      <c r="O86" s="289"/>
      <c r="P86" s="290"/>
    </row>
    <row r="87" spans="1:16" ht="9.75" customHeight="1">
      <c r="A87" s="65"/>
      <c r="B87" s="66"/>
      <c r="C87" s="66"/>
      <c r="D87" s="66"/>
      <c r="E87" s="66"/>
      <c r="F87" s="66"/>
      <c r="G87" s="66"/>
      <c r="H87" s="66"/>
      <c r="I87" s="66"/>
      <c r="J87" s="66"/>
      <c r="K87" s="67"/>
      <c r="L87" s="66"/>
      <c r="M87" s="66"/>
      <c r="N87" s="66"/>
      <c r="O87" s="66"/>
      <c r="P87" s="68"/>
    </row>
    <row r="88" spans="1:16" ht="35.25" customHeight="1">
      <c r="A88" s="23" t="s">
        <v>0</v>
      </c>
      <c r="B88" s="69"/>
      <c r="C88" s="9">
        <v>1</v>
      </c>
      <c r="D88" s="9">
        <v>2</v>
      </c>
      <c r="E88" s="69"/>
      <c r="F88" s="9">
        <v>3</v>
      </c>
      <c r="G88" s="8">
        <v>4</v>
      </c>
      <c r="H88" s="69"/>
      <c r="I88" s="9">
        <v>5</v>
      </c>
      <c r="J88" s="8">
        <v>6</v>
      </c>
      <c r="K88" s="69"/>
      <c r="L88" s="9" t="s">
        <v>37</v>
      </c>
      <c r="M88" s="69"/>
      <c r="N88" s="9" t="s">
        <v>18</v>
      </c>
      <c r="O88" s="69"/>
      <c r="P88" s="9" t="s">
        <v>38</v>
      </c>
    </row>
    <row r="89" spans="1:16" ht="24" customHeight="1">
      <c r="A89" s="256" t="s">
        <v>216</v>
      </c>
      <c r="B89" s="71"/>
      <c r="C89" s="10">
        <v>2</v>
      </c>
      <c r="D89" s="10">
        <v>2</v>
      </c>
      <c r="E89" s="71"/>
      <c r="F89" s="10">
        <v>1</v>
      </c>
      <c r="G89" s="10">
        <v>1</v>
      </c>
      <c r="H89" s="71"/>
      <c r="I89" s="10">
        <v>2</v>
      </c>
      <c r="J89" s="10">
        <v>2</v>
      </c>
      <c r="K89" s="71"/>
      <c r="L89" s="11">
        <v>5</v>
      </c>
      <c r="M89" s="71"/>
      <c r="N89" s="12">
        <f aca="true" t="shared" si="11" ref="N89:N97">SUM(C89:L89)</f>
        <v>15</v>
      </c>
      <c r="O89" s="71"/>
      <c r="P89" s="10">
        <f>RANK(N89,$N$89:$N$97,1)</f>
        <v>1</v>
      </c>
    </row>
    <row r="90" spans="1:16" ht="24" customHeight="1">
      <c r="A90" s="60" t="s">
        <v>17</v>
      </c>
      <c r="B90" s="70"/>
      <c r="C90" s="10">
        <v>5</v>
      </c>
      <c r="D90" s="10">
        <v>6</v>
      </c>
      <c r="E90" s="70"/>
      <c r="F90" s="10">
        <v>2</v>
      </c>
      <c r="G90" s="10">
        <v>2</v>
      </c>
      <c r="H90" s="70"/>
      <c r="I90" s="10">
        <v>1</v>
      </c>
      <c r="J90" s="10">
        <v>1</v>
      </c>
      <c r="K90" s="70"/>
      <c r="L90" s="11">
        <v>2</v>
      </c>
      <c r="M90" s="70"/>
      <c r="N90" s="12">
        <f t="shared" si="11"/>
        <v>19</v>
      </c>
      <c r="O90" s="70"/>
      <c r="P90" s="10">
        <f>RANK(N90,$N$89:$N$97,1)</f>
        <v>2</v>
      </c>
    </row>
    <row r="91" spans="1:16" ht="24" customHeight="1">
      <c r="A91" s="28" t="s">
        <v>34</v>
      </c>
      <c r="B91" s="70"/>
      <c r="C91" s="10">
        <v>1</v>
      </c>
      <c r="D91" s="72">
        <v>9</v>
      </c>
      <c r="E91" s="70"/>
      <c r="F91" s="10">
        <v>6</v>
      </c>
      <c r="G91" s="10">
        <v>4</v>
      </c>
      <c r="H91" s="70"/>
      <c r="I91" s="10">
        <v>6</v>
      </c>
      <c r="J91" s="10">
        <v>4</v>
      </c>
      <c r="K91" s="70"/>
      <c r="L91" s="11">
        <v>1</v>
      </c>
      <c r="M91" s="70"/>
      <c r="N91" s="12">
        <f t="shared" si="11"/>
        <v>31</v>
      </c>
      <c r="O91" s="70"/>
      <c r="P91" s="10">
        <f>RANK(N91,$N$89:$N$97,1)</f>
        <v>3</v>
      </c>
    </row>
    <row r="92" spans="1:16" ht="24" customHeight="1">
      <c r="A92" s="22" t="s">
        <v>44</v>
      </c>
      <c r="B92" s="70"/>
      <c r="C92" s="10">
        <v>9</v>
      </c>
      <c r="D92" s="10">
        <v>5</v>
      </c>
      <c r="E92" s="70"/>
      <c r="F92" s="10">
        <v>3</v>
      </c>
      <c r="G92" s="10">
        <v>8</v>
      </c>
      <c r="H92" s="70"/>
      <c r="I92" s="10">
        <v>3</v>
      </c>
      <c r="J92" s="10">
        <v>3</v>
      </c>
      <c r="K92" s="70"/>
      <c r="L92" s="11"/>
      <c r="M92" s="70"/>
      <c r="N92" s="12">
        <f t="shared" si="11"/>
        <v>31</v>
      </c>
      <c r="O92" s="70"/>
      <c r="P92" s="10">
        <v>4</v>
      </c>
    </row>
    <row r="93" spans="1:16" ht="24" customHeight="1">
      <c r="A93" s="29" t="s">
        <v>23</v>
      </c>
      <c r="B93" s="70"/>
      <c r="C93" s="10">
        <v>6</v>
      </c>
      <c r="D93" s="10">
        <v>1</v>
      </c>
      <c r="E93" s="70"/>
      <c r="F93" s="10">
        <v>8</v>
      </c>
      <c r="G93" s="10">
        <v>7</v>
      </c>
      <c r="H93" s="70"/>
      <c r="I93" s="10">
        <v>5</v>
      </c>
      <c r="J93" s="10">
        <v>5</v>
      </c>
      <c r="K93" s="70"/>
      <c r="L93" s="11">
        <v>1</v>
      </c>
      <c r="M93" s="70"/>
      <c r="N93" s="12">
        <f t="shared" si="11"/>
        <v>33</v>
      </c>
      <c r="O93" s="70"/>
      <c r="P93" s="10">
        <f>RANK(N93,$N$89:$N$97,1)</f>
        <v>5</v>
      </c>
    </row>
    <row r="94" spans="1:16" ht="24" customHeight="1">
      <c r="A94" s="61" t="s">
        <v>12</v>
      </c>
      <c r="B94" s="70"/>
      <c r="C94" s="10">
        <v>4</v>
      </c>
      <c r="D94" s="10">
        <v>4</v>
      </c>
      <c r="E94" s="70"/>
      <c r="F94" s="10">
        <v>7</v>
      </c>
      <c r="G94" s="10">
        <v>5</v>
      </c>
      <c r="H94" s="70"/>
      <c r="I94" s="10">
        <v>7</v>
      </c>
      <c r="J94" s="10">
        <v>7</v>
      </c>
      <c r="K94" s="70"/>
      <c r="L94" s="14">
        <v>1</v>
      </c>
      <c r="M94" s="70"/>
      <c r="N94" s="12">
        <f t="shared" si="11"/>
        <v>35</v>
      </c>
      <c r="O94" s="70"/>
      <c r="P94" s="10">
        <f>RANK(N94,$N$89:$N$97,1)</f>
        <v>6</v>
      </c>
    </row>
    <row r="95" spans="1:16" ht="24" customHeight="1">
      <c r="A95" s="73" t="s">
        <v>21</v>
      </c>
      <c r="B95" s="70"/>
      <c r="C95" s="10">
        <v>3</v>
      </c>
      <c r="D95" s="10">
        <v>3</v>
      </c>
      <c r="E95" s="70"/>
      <c r="F95" s="10">
        <v>4</v>
      </c>
      <c r="G95" s="10">
        <v>6</v>
      </c>
      <c r="H95" s="70"/>
      <c r="I95" s="18">
        <v>10</v>
      </c>
      <c r="J95" s="19">
        <v>10</v>
      </c>
      <c r="K95" s="70"/>
      <c r="L95" s="14"/>
      <c r="M95" s="70"/>
      <c r="N95" s="12">
        <f t="shared" si="11"/>
        <v>36</v>
      </c>
      <c r="O95" s="70"/>
      <c r="P95" s="10">
        <f>RANK(N95,$N$89:$N$97,1)</f>
        <v>7</v>
      </c>
    </row>
    <row r="96" spans="1:16" ht="24" customHeight="1">
      <c r="A96" s="57" t="s">
        <v>22</v>
      </c>
      <c r="B96" s="70"/>
      <c r="C96" s="18">
        <v>9</v>
      </c>
      <c r="D96" s="10">
        <v>7</v>
      </c>
      <c r="E96" s="70"/>
      <c r="F96" s="10">
        <v>5</v>
      </c>
      <c r="G96" s="10">
        <v>3</v>
      </c>
      <c r="H96" s="70"/>
      <c r="I96" s="18">
        <v>10</v>
      </c>
      <c r="J96" s="10">
        <v>6</v>
      </c>
      <c r="K96" s="70"/>
      <c r="L96" s="14">
        <v>3</v>
      </c>
      <c r="M96" s="70"/>
      <c r="N96" s="12">
        <f t="shared" si="11"/>
        <v>43</v>
      </c>
      <c r="O96" s="70"/>
      <c r="P96" s="10">
        <f>RANK(N96,$N$89:$N$97,1)</f>
        <v>8</v>
      </c>
    </row>
    <row r="97" spans="1:16" ht="24" customHeight="1">
      <c r="A97" s="74" t="s">
        <v>65</v>
      </c>
      <c r="B97" s="70"/>
      <c r="C97" s="19">
        <v>10</v>
      </c>
      <c r="D97" s="19">
        <v>10</v>
      </c>
      <c r="E97" s="70"/>
      <c r="F97" s="18">
        <v>10</v>
      </c>
      <c r="G97" s="13">
        <v>10</v>
      </c>
      <c r="H97" s="70"/>
      <c r="I97" s="10">
        <v>4</v>
      </c>
      <c r="J97" s="19">
        <v>10</v>
      </c>
      <c r="K97" s="70"/>
      <c r="L97" s="14"/>
      <c r="M97" s="70"/>
      <c r="N97" s="12">
        <f t="shared" si="11"/>
        <v>54</v>
      </c>
      <c r="O97" s="70"/>
      <c r="P97" s="10">
        <f>RANK(N97,$N$89:$N$97,1)</f>
        <v>9</v>
      </c>
    </row>
    <row r="98" spans="1:16" ht="19.5" customHeight="1">
      <c r="A98" s="15" t="s">
        <v>39</v>
      </c>
      <c r="B98" s="24"/>
      <c r="D98" s="16"/>
      <c r="E98" s="16"/>
      <c r="F98" s="16"/>
      <c r="G98" s="16"/>
      <c r="H98" s="16"/>
      <c r="I98" s="16"/>
      <c r="J98" s="16"/>
      <c r="K98" s="16"/>
      <c r="L98" s="16"/>
      <c r="M98" s="16"/>
      <c r="N98" s="16"/>
      <c r="O98" s="16"/>
      <c r="P98" s="16"/>
    </row>
    <row r="99" spans="3:14" ht="24" customHeight="1">
      <c r="C99" s="56" t="s">
        <v>56</v>
      </c>
      <c r="D99" s="17" t="s">
        <v>41</v>
      </c>
      <c r="F99" s="18" t="s">
        <v>42</v>
      </c>
      <c r="G99" s="19" t="s">
        <v>43</v>
      </c>
      <c r="I99" s="13" t="s">
        <v>40</v>
      </c>
      <c r="J99" s="72" t="s">
        <v>67</v>
      </c>
      <c r="L99" s="229" t="s">
        <v>181</v>
      </c>
      <c r="M99" s="20"/>
      <c r="N99" s="20"/>
    </row>
    <row r="100" spans="3:14" ht="24" customHeight="1">
      <c r="C100" s="10">
        <v>10</v>
      </c>
      <c r="D100" s="10">
        <v>10</v>
      </c>
      <c r="E100" s="20"/>
      <c r="F100" s="10" t="s">
        <v>68</v>
      </c>
      <c r="G100" s="10">
        <v>10</v>
      </c>
      <c r="H100" s="20"/>
      <c r="I100" s="10" t="s">
        <v>68</v>
      </c>
      <c r="J100" s="10" t="s">
        <v>68</v>
      </c>
      <c r="L100" s="10" t="s">
        <v>182</v>
      </c>
      <c r="M100" s="20"/>
      <c r="N100" s="20"/>
    </row>
    <row r="101" spans="4:14" ht="27" customHeight="1">
      <c r="D101" s="20"/>
      <c r="E101" s="20"/>
      <c r="F101" s="21"/>
      <c r="G101" s="20"/>
      <c r="H101" s="20"/>
      <c r="I101" s="20"/>
      <c r="L101" s="21"/>
      <c r="M101" s="20"/>
      <c r="N101" s="20"/>
    </row>
    <row r="102" spans="4:14" ht="27" customHeight="1">
      <c r="D102" s="20"/>
      <c r="E102" s="20"/>
      <c r="F102" s="21"/>
      <c r="G102" s="20"/>
      <c r="H102" s="20"/>
      <c r="I102" s="20"/>
      <c r="L102" s="21"/>
      <c r="M102" s="20"/>
      <c r="N102" s="20"/>
    </row>
    <row r="103" spans="3:14" ht="15">
      <c r="C103" s="21"/>
      <c r="D103" s="20"/>
      <c r="E103" s="20"/>
      <c r="F103" s="21"/>
      <c r="G103" s="20"/>
      <c r="H103" s="20"/>
      <c r="I103" s="20"/>
      <c r="L103" s="21"/>
      <c r="M103" s="20"/>
      <c r="N103" s="20"/>
    </row>
    <row r="104" spans="3:14" ht="15">
      <c r="C104" s="21"/>
      <c r="D104" s="20"/>
      <c r="E104" s="20"/>
      <c r="F104" s="21"/>
      <c r="G104" s="20"/>
      <c r="H104" s="20"/>
      <c r="I104" s="20"/>
      <c r="L104" s="21"/>
      <c r="M104" s="20"/>
      <c r="N104" s="20"/>
    </row>
  </sheetData>
  <sheetProtection/>
  <protectedRanges>
    <protectedRange sqref="H88:H97 O88:O97 K88:K97 M88:M97 E88:E97 B88:B98 A90:A98" name="Range 1_1_1"/>
    <protectedRange sqref="C88:D88 D85:E86 G88" name="Range7_1_1"/>
    <protectedRange sqref="O85:O87 I88" name="Range7_1_2"/>
    <protectedRange sqref="O74:O83 E74:E83 H74:H83 K74:K83 M74:M83 B74:B83 A75:A80 A82:A83" name="Range 1_1_1_1"/>
    <protectedRange sqref="C74:D74 D71:E72 G74" name="Range7_1_1_1"/>
    <protectedRange sqref="O71:O73 I74" name="Range7_1_2_1"/>
    <protectedRange sqref="E60:E69 H60:H69 K60:K69 M60:M69 O60:O69 B60:B69 A61:A62 A64:A69" name="Range 1_1_1_3"/>
    <protectedRange sqref="C60:D60 D57:E58 G60" name="Range7_1_1_2"/>
    <protectedRange sqref="O57:O59 I60" name="Range7_1_2_2"/>
    <protectedRange sqref="A6 E46:E55 H46:H55 K46:K55 M46:M55 O46:O55 A48:A55 B46:B55" name="Range 1_1_1_4"/>
    <protectedRange sqref="C46:D46 D43:E44 G46" name="Range7_1_1_3"/>
    <protectedRange sqref="O43:O45 I46" name="Range7_1_2_3"/>
    <protectedRange sqref="E32:E41 H32:H41 K32:K41 M32:M41 O32:O41 B32:B41 E18:E27 H18:H27 K18:K27 M18:M27 O18:O27 B18:B27 E4:E13 H4:H13 K4:K13 M4:M13 O4:O13 B4:B13 A5 A7:A13 A19:A27 A33:A41 A47 A63 A81 A89" name="Range 1_1_1_5"/>
    <protectedRange sqref="C32:D32 D29:E30 G32 C18:D18 D15:E16 G18 C4:D4 D1:E2 G4" name="Range7_1_1_4"/>
    <protectedRange sqref="O29:O31 I32 O15:O17 I18 O1:O3 I4" name="Range7_1_2_4"/>
  </protectedRanges>
  <mergeCells count="42">
    <mergeCell ref="A1:C1"/>
    <mergeCell ref="D1:F1"/>
    <mergeCell ref="G1:G2"/>
    <mergeCell ref="I1:P2"/>
    <mergeCell ref="A2:C2"/>
    <mergeCell ref="D2:F2"/>
    <mergeCell ref="A30:C30"/>
    <mergeCell ref="D30:F30"/>
    <mergeCell ref="A29:C29"/>
    <mergeCell ref="D29:F29"/>
    <mergeCell ref="G29:G30"/>
    <mergeCell ref="I29:P30"/>
    <mergeCell ref="A71:C71"/>
    <mergeCell ref="D71:F71"/>
    <mergeCell ref="G71:G72"/>
    <mergeCell ref="I71:P72"/>
    <mergeCell ref="A72:C72"/>
    <mergeCell ref="D72:F72"/>
    <mergeCell ref="G57:G58"/>
    <mergeCell ref="I57:P58"/>
    <mergeCell ref="I85:P86"/>
    <mergeCell ref="G85:G86"/>
    <mergeCell ref="A85:C85"/>
    <mergeCell ref="A86:C86"/>
    <mergeCell ref="D85:F85"/>
    <mergeCell ref="D86:F86"/>
    <mergeCell ref="A58:C58"/>
    <mergeCell ref="D58:F58"/>
    <mergeCell ref="A57:C57"/>
    <mergeCell ref="D57:F57"/>
    <mergeCell ref="A43:C43"/>
    <mergeCell ref="D43:F43"/>
    <mergeCell ref="G43:G44"/>
    <mergeCell ref="I43:P44"/>
    <mergeCell ref="A44:C44"/>
    <mergeCell ref="D44:F44"/>
    <mergeCell ref="A15:C15"/>
    <mergeCell ref="D15:F15"/>
    <mergeCell ref="G15:G16"/>
    <mergeCell ref="I15:P16"/>
    <mergeCell ref="A16:C16"/>
    <mergeCell ref="D16:F16"/>
  </mergeCells>
  <conditionalFormatting sqref="P89:P97 I89:J97 C89:D97 F89:G97 I75:J83 P75:P83 F75:G83 C75:D83 P61:P69 C61:D69 F61:G69 I61:J69 L69 L55 P47:P55 C47:D55 F47:G55 I47:J55 L41 F33:G41 P33:P41 C33:D41 I33:J41 L27 C19:D27 I19:J27 F19:G27 P19:P27 L13 C5:D13 P5:P13 F5:G13 I5:J13">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1"/>
  <headerFooter alignWithMargins="0">
    <oddHeader>&amp;C&amp;"Arial,Bold Italic"&amp;28Scratch  Results</oddHeader>
  </headerFooter>
</worksheet>
</file>

<file path=xl/worksheets/sheet3.xml><?xml version="1.0" encoding="utf-8"?>
<worksheet xmlns="http://schemas.openxmlformats.org/spreadsheetml/2006/main" xmlns:r="http://schemas.openxmlformats.org/officeDocument/2006/relationships">
  <dimension ref="A1:AC111"/>
  <sheetViews>
    <sheetView workbookViewId="0" topLeftCell="A1">
      <selection activeCell="F11" sqref="F11"/>
    </sheetView>
  </sheetViews>
  <sheetFormatPr defaultColWidth="9.140625" defaultRowHeight="12.75"/>
  <cols>
    <col min="1" max="1" width="3.421875" style="0" customWidth="1"/>
    <col min="2" max="2" width="3.140625" style="0" customWidth="1"/>
    <col min="3" max="3" width="5.7109375" style="0" customWidth="1"/>
    <col min="4" max="4" width="21.140625" style="0" bestFit="1" customWidth="1"/>
    <col min="5" max="5" width="3.7109375" style="55" bestFit="1" customWidth="1"/>
    <col min="6" max="7" width="3.7109375" style="55" customWidth="1"/>
    <col min="8" max="8" width="3.00390625" style="0" bestFit="1" customWidth="1"/>
    <col min="9" max="9" width="2.7109375" style="0" customWidth="1"/>
    <col min="10" max="10" width="5.7109375" style="0" customWidth="1"/>
    <col min="11" max="11" width="18.7109375" style="0" bestFit="1" customWidth="1"/>
    <col min="12" max="12" width="3.7109375" style="0" customWidth="1"/>
    <col min="13" max="14" width="3.7109375" style="55" customWidth="1"/>
    <col min="15" max="15" width="3.00390625" style="0" bestFit="1" customWidth="1"/>
    <col min="16" max="16" width="2.7109375" style="0" customWidth="1"/>
    <col min="17" max="17" width="5.7109375" style="0" customWidth="1"/>
    <col min="18" max="18" width="18.7109375" style="0" bestFit="1" customWidth="1"/>
    <col min="19" max="19" width="3.7109375" style="0" customWidth="1"/>
    <col min="20" max="21" width="3.7109375" style="55" customWidth="1"/>
    <col min="22" max="22" width="3.00390625" style="0" bestFit="1" customWidth="1"/>
  </cols>
  <sheetData>
    <row r="1" ht="12.75">
      <c r="B1" t="s">
        <v>209</v>
      </c>
    </row>
    <row r="2" spans="1:22" s="38" customFormat="1" ht="12.75">
      <c r="A2"/>
      <c r="B2" s="31" t="s">
        <v>48</v>
      </c>
      <c r="C2" s="32"/>
      <c r="D2" s="33" t="s">
        <v>51</v>
      </c>
      <c r="E2" s="34"/>
      <c r="F2" s="35" t="s">
        <v>33</v>
      </c>
      <c r="G2" s="34"/>
      <c r="H2" s="36"/>
      <c r="I2" s="37" t="s">
        <v>50</v>
      </c>
      <c r="J2" s="32"/>
      <c r="K2" s="243" t="s">
        <v>53</v>
      </c>
      <c r="L2" s="34"/>
      <c r="M2" s="35" t="s">
        <v>33</v>
      </c>
      <c r="N2" s="34"/>
      <c r="O2" s="36"/>
      <c r="P2" s="37" t="s">
        <v>52</v>
      </c>
      <c r="Q2" s="32"/>
      <c r="R2" s="33" t="s">
        <v>49</v>
      </c>
      <c r="S2" s="34"/>
      <c r="T2" s="35" t="s">
        <v>33</v>
      </c>
      <c r="U2" s="34"/>
      <c r="V2" s="36"/>
    </row>
    <row r="3" spans="1:22" s="6" customFormat="1" ht="15" customHeight="1">
      <c r="A3"/>
      <c r="B3" s="39">
        <v>1</v>
      </c>
      <c r="C3" s="215" t="s">
        <v>55</v>
      </c>
      <c r="D3" s="64" t="s">
        <v>110</v>
      </c>
      <c r="E3" s="46" t="s">
        <v>169</v>
      </c>
      <c r="F3" s="41">
        <v>1</v>
      </c>
      <c r="G3" s="42">
        <v>1</v>
      </c>
      <c r="H3" s="43">
        <f aca="true" t="shared" si="0" ref="H3:H11">SUM(F3:G3)+MIN(F3:G3)/100</f>
        <v>2.01</v>
      </c>
      <c r="I3" s="39">
        <v>1</v>
      </c>
      <c r="J3" s="216" t="s">
        <v>1</v>
      </c>
      <c r="K3" s="1" t="s">
        <v>5</v>
      </c>
      <c r="L3" s="46" t="s">
        <v>168</v>
      </c>
      <c r="M3" s="41">
        <v>2</v>
      </c>
      <c r="N3" s="42">
        <v>1</v>
      </c>
      <c r="O3" s="43">
        <f aca="true" t="shared" si="1" ref="O3:O11">SUM(M3:N3)+MIN(M3:N3)/100</f>
        <v>3.01</v>
      </c>
      <c r="P3" s="39">
        <v>2</v>
      </c>
      <c r="Q3" s="215" t="s">
        <v>55</v>
      </c>
      <c r="R3" s="64" t="s">
        <v>114</v>
      </c>
      <c r="S3" s="46" t="s">
        <v>169</v>
      </c>
      <c r="T3" s="119">
        <v>1</v>
      </c>
      <c r="U3" s="120">
        <v>1</v>
      </c>
      <c r="V3" s="43">
        <f aca="true" t="shared" si="2" ref="V3:V11">SUM(T3:U3)+MIN(T3:U3)/100</f>
        <v>2.01</v>
      </c>
    </row>
    <row r="4" spans="1:22" s="6" customFormat="1" ht="15" customHeight="1">
      <c r="A4"/>
      <c r="B4" s="45">
        <v>2</v>
      </c>
      <c r="C4" s="196" t="s">
        <v>6</v>
      </c>
      <c r="D4" s="1" t="s">
        <v>210</v>
      </c>
      <c r="E4" s="46" t="s">
        <v>25</v>
      </c>
      <c r="F4" s="47">
        <v>5</v>
      </c>
      <c r="G4" s="48">
        <v>2</v>
      </c>
      <c r="H4" s="43">
        <f t="shared" si="0"/>
        <v>7.02</v>
      </c>
      <c r="I4" s="45">
        <v>2</v>
      </c>
      <c r="J4" s="195" t="s">
        <v>211</v>
      </c>
      <c r="K4" s="203" t="s">
        <v>3</v>
      </c>
      <c r="L4" s="46" t="s">
        <v>102</v>
      </c>
      <c r="M4" s="47">
        <v>1</v>
      </c>
      <c r="N4" s="48">
        <v>4</v>
      </c>
      <c r="O4" s="43">
        <f t="shared" si="1"/>
        <v>5.01</v>
      </c>
      <c r="P4" s="45">
        <v>1</v>
      </c>
      <c r="Q4" s="195" t="s">
        <v>211</v>
      </c>
      <c r="R4" s="203" t="s">
        <v>3</v>
      </c>
      <c r="S4" s="46" t="s">
        <v>102</v>
      </c>
      <c r="T4" s="62">
        <v>2</v>
      </c>
      <c r="U4" s="63">
        <v>2</v>
      </c>
      <c r="V4" s="43">
        <f t="shared" si="2"/>
        <v>4.02</v>
      </c>
    </row>
    <row r="5" spans="1:22" s="6" customFormat="1" ht="15" customHeight="1">
      <c r="A5"/>
      <c r="B5" s="45">
        <v>3</v>
      </c>
      <c r="C5" s="218" t="s">
        <v>166</v>
      </c>
      <c r="D5" s="1" t="s">
        <v>118</v>
      </c>
      <c r="E5" s="46" t="s">
        <v>24</v>
      </c>
      <c r="F5" s="62">
        <v>2</v>
      </c>
      <c r="G5" s="63">
        <v>5</v>
      </c>
      <c r="H5" s="43">
        <f t="shared" si="0"/>
        <v>7.02</v>
      </c>
      <c r="I5" s="45">
        <v>3</v>
      </c>
      <c r="J5" s="217" t="s">
        <v>54</v>
      </c>
      <c r="K5" s="203" t="s">
        <v>111</v>
      </c>
      <c r="L5" s="46" t="s">
        <v>28</v>
      </c>
      <c r="M5" s="62">
        <v>4</v>
      </c>
      <c r="N5" s="63">
        <v>2</v>
      </c>
      <c r="O5" s="43">
        <f t="shared" si="1"/>
        <v>6.02</v>
      </c>
      <c r="P5" s="45">
        <v>3</v>
      </c>
      <c r="Q5" s="216" t="s">
        <v>1</v>
      </c>
      <c r="R5" s="1" t="s">
        <v>174</v>
      </c>
      <c r="S5" s="46" t="s">
        <v>168</v>
      </c>
      <c r="T5" s="47">
        <v>3</v>
      </c>
      <c r="U5" s="48">
        <v>3</v>
      </c>
      <c r="V5" s="43">
        <f t="shared" si="2"/>
        <v>6.03</v>
      </c>
    </row>
    <row r="6" spans="1:22" s="6" customFormat="1" ht="15" customHeight="1">
      <c r="A6"/>
      <c r="B6" s="45">
        <v>4</v>
      </c>
      <c r="C6" s="195" t="s">
        <v>211</v>
      </c>
      <c r="D6" s="255" t="s">
        <v>165</v>
      </c>
      <c r="E6" s="46" t="s">
        <v>102</v>
      </c>
      <c r="F6" s="47">
        <v>4</v>
      </c>
      <c r="G6" s="48">
        <v>3</v>
      </c>
      <c r="H6" s="43">
        <f t="shared" si="0"/>
        <v>7.03</v>
      </c>
      <c r="I6" s="45">
        <v>4</v>
      </c>
      <c r="J6" s="215" t="s">
        <v>55</v>
      </c>
      <c r="K6" s="1" t="s">
        <v>2</v>
      </c>
      <c r="L6" s="46" t="s">
        <v>169</v>
      </c>
      <c r="M6" s="47">
        <v>3</v>
      </c>
      <c r="N6" s="48">
        <v>3</v>
      </c>
      <c r="O6" s="43">
        <f t="shared" si="1"/>
        <v>6.03</v>
      </c>
      <c r="P6" s="45">
        <v>4</v>
      </c>
      <c r="Q6" s="219" t="s">
        <v>19</v>
      </c>
      <c r="R6" s="51" t="s">
        <v>32</v>
      </c>
      <c r="S6" s="46" t="s">
        <v>27</v>
      </c>
      <c r="T6" s="62">
        <v>5</v>
      </c>
      <c r="U6" s="63">
        <v>4</v>
      </c>
      <c r="V6" s="43">
        <f t="shared" si="2"/>
        <v>9.04</v>
      </c>
    </row>
    <row r="7" spans="1:22" s="6" customFormat="1" ht="15" customHeight="1">
      <c r="A7"/>
      <c r="B7" s="45">
        <v>5</v>
      </c>
      <c r="C7" s="216" t="s">
        <v>1</v>
      </c>
      <c r="D7" s="59" t="s">
        <v>57</v>
      </c>
      <c r="E7" s="46" t="s">
        <v>168</v>
      </c>
      <c r="F7" s="62">
        <v>3</v>
      </c>
      <c r="G7" s="63">
        <v>5</v>
      </c>
      <c r="H7" s="43">
        <f t="shared" si="0"/>
        <v>8.03</v>
      </c>
      <c r="I7" s="45">
        <v>5</v>
      </c>
      <c r="J7" s="196" t="s">
        <v>6</v>
      </c>
      <c r="K7" s="59" t="s">
        <v>15</v>
      </c>
      <c r="L7" s="46" t="s">
        <v>25</v>
      </c>
      <c r="M7" s="62">
        <v>6</v>
      </c>
      <c r="N7" s="63">
        <v>5</v>
      </c>
      <c r="O7" s="43">
        <f t="shared" si="1"/>
        <v>11.05</v>
      </c>
      <c r="P7" s="45">
        <v>5</v>
      </c>
      <c r="Q7" s="220" t="s">
        <v>12</v>
      </c>
      <c r="R7" s="59" t="s">
        <v>62</v>
      </c>
      <c r="S7" s="46" t="s">
        <v>26</v>
      </c>
      <c r="T7" s="62">
        <v>4</v>
      </c>
      <c r="U7" s="63">
        <v>6</v>
      </c>
      <c r="V7" s="43">
        <f t="shared" si="2"/>
        <v>10.04</v>
      </c>
    </row>
    <row r="8" spans="1:22" s="6" customFormat="1" ht="15" customHeight="1">
      <c r="A8"/>
      <c r="B8" s="45">
        <v>6</v>
      </c>
      <c r="C8" s="217" t="s">
        <v>54</v>
      </c>
      <c r="D8" s="51" t="s">
        <v>205</v>
      </c>
      <c r="E8" s="46" t="s">
        <v>28</v>
      </c>
      <c r="F8" s="62">
        <v>6</v>
      </c>
      <c r="G8" s="63">
        <v>7</v>
      </c>
      <c r="H8" s="43">
        <f t="shared" si="0"/>
        <v>13.06</v>
      </c>
      <c r="I8" s="45">
        <v>6</v>
      </c>
      <c r="J8" s="219" t="s">
        <v>19</v>
      </c>
      <c r="K8" s="203" t="s">
        <v>31</v>
      </c>
      <c r="L8" s="46" t="s">
        <v>27</v>
      </c>
      <c r="M8" s="47">
        <v>5</v>
      </c>
      <c r="N8" s="48">
        <v>6</v>
      </c>
      <c r="O8" s="43">
        <f t="shared" si="1"/>
        <v>11.05</v>
      </c>
      <c r="P8" s="45">
        <v>6</v>
      </c>
      <c r="Q8" s="196" t="s">
        <v>6</v>
      </c>
      <c r="R8" s="51" t="s">
        <v>212</v>
      </c>
      <c r="S8" s="46" t="s">
        <v>25</v>
      </c>
      <c r="T8" s="47">
        <v>6</v>
      </c>
      <c r="U8" s="48">
        <v>5</v>
      </c>
      <c r="V8" s="43">
        <f t="shared" si="2"/>
        <v>11.05</v>
      </c>
    </row>
    <row r="9" spans="1:22" s="6" customFormat="1" ht="15" customHeight="1">
      <c r="A9"/>
      <c r="B9" s="45">
        <v>7</v>
      </c>
      <c r="C9" s="219" t="s">
        <v>19</v>
      </c>
      <c r="D9" s="59" t="s">
        <v>190</v>
      </c>
      <c r="E9" s="46" t="s">
        <v>27</v>
      </c>
      <c r="F9" s="47">
        <v>8</v>
      </c>
      <c r="G9" s="48">
        <v>6</v>
      </c>
      <c r="H9" s="43">
        <f t="shared" si="0"/>
        <v>14.06</v>
      </c>
      <c r="I9" s="45">
        <v>7</v>
      </c>
      <c r="J9" s="220" t="s">
        <v>12</v>
      </c>
      <c r="K9" s="203" t="s">
        <v>13</v>
      </c>
      <c r="L9" s="46" t="s">
        <v>26</v>
      </c>
      <c r="M9" s="62">
        <v>7</v>
      </c>
      <c r="N9" s="48">
        <v>7</v>
      </c>
      <c r="O9" s="43">
        <f t="shared" si="1"/>
        <v>14.07</v>
      </c>
      <c r="P9" s="45">
        <v>7</v>
      </c>
      <c r="Q9" s="218" t="s">
        <v>166</v>
      </c>
      <c r="R9" s="59" t="s">
        <v>157</v>
      </c>
      <c r="S9" s="46" t="s">
        <v>24</v>
      </c>
      <c r="T9" s="62">
        <v>7</v>
      </c>
      <c r="U9" s="63">
        <v>7</v>
      </c>
      <c r="V9" s="43">
        <f t="shared" si="2"/>
        <v>14.07</v>
      </c>
    </row>
    <row r="10" spans="1:22" s="6" customFormat="1" ht="15" customHeight="1">
      <c r="A10"/>
      <c r="B10" s="45">
        <v>8</v>
      </c>
      <c r="C10" s="220" t="s">
        <v>12</v>
      </c>
      <c r="D10" s="59" t="s">
        <v>154</v>
      </c>
      <c r="E10" s="46" t="s">
        <v>26</v>
      </c>
      <c r="F10" s="176">
        <v>7</v>
      </c>
      <c r="G10" s="63">
        <v>10</v>
      </c>
      <c r="H10" s="43">
        <f t="shared" si="0"/>
        <v>17.07</v>
      </c>
      <c r="I10" s="45">
        <v>8</v>
      </c>
      <c r="J10" s="218" t="s">
        <v>166</v>
      </c>
      <c r="K10" s="1" t="s">
        <v>10</v>
      </c>
      <c r="L10" s="46" t="s">
        <v>24</v>
      </c>
      <c r="M10" s="155">
        <v>8</v>
      </c>
      <c r="N10" s="48">
        <v>10</v>
      </c>
      <c r="O10" s="43">
        <f t="shared" si="1"/>
        <v>18.08</v>
      </c>
      <c r="P10" s="45">
        <v>8</v>
      </c>
      <c r="Q10" s="217" t="s">
        <v>54</v>
      </c>
      <c r="R10" s="59" t="s">
        <v>45</v>
      </c>
      <c r="S10" s="46" t="s">
        <v>28</v>
      </c>
      <c r="T10" s="47">
        <v>8</v>
      </c>
      <c r="U10" s="48">
        <v>8</v>
      </c>
      <c r="V10" s="43">
        <f t="shared" si="2"/>
        <v>16.08</v>
      </c>
    </row>
    <row r="11" spans="1:22" s="6" customFormat="1" ht="15" customHeight="1">
      <c r="A11"/>
      <c r="B11" s="52">
        <v>9</v>
      </c>
      <c r="C11" s="221" t="s">
        <v>167</v>
      </c>
      <c r="D11" s="53"/>
      <c r="E11" s="54" t="s">
        <v>29</v>
      </c>
      <c r="F11" s="189">
        <v>10</v>
      </c>
      <c r="G11" s="190">
        <v>10</v>
      </c>
      <c r="H11" s="43">
        <f t="shared" si="0"/>
        <v>20.1</v>
      </c>
      <c r="I11" s="52">
        <v>9</v>
      </c>
      <c r="J11" s="221" t="s">
        <v>167</v>
      </c>
      <c r="K11" s="53"/>
      <c r="L11" s="54" t="s">
        <v>29</v>
      </c>
      <c r="M11" s="253">
        <v>9</v>
      </c>
      <c r="N11" s="254">
        <v>8</v>
      </c>
      <c r="O11" s="43">
        <f t="shared" si="1"/>
        <v>17.08</v>
      </c>
      <c r="P11" s="52">
        <v>9</v>
      </c>
      <c r="Q11" s="221" t="s">
        <v>167</v>
      </c>
      <c r="R11" s="53"/>
      <c r="S11" s="54" t="s">
        <v>29</v>
      </c>
      <c r="T11" s="189">
        <v>10</v>
      </c>
      <c r="U11" s="190">
        <v>10</v>
      </c>
      <c r="V11" s="43">
        <f t="shared" si="2"/>
        <v>20.1</v>
      </c>
    </row>
    <row r="12" ht="12.75"/>
    <row r="13" ht="12.75">
      <c r="B13" t="s">
        <v>206</v>
      </c>
    </row>
    <row r="14" spans="1:22" s="38" customFormat="1" ht="12.75">
      <c r="A14"/>
      <c r="B14" s="31" t="s">
        <v>48</v>
      </c>
      <c r="C14" s="32"/>
      <c r="D14" s="33" t="s">
        <v>51</v>
      </c>
      <c r="E14" s="34"/>
      <c r="F14" s="35" t="s">
        <v>33</v>
      </c>
      <c r="G14" s="34"/>
      <c r="H14" s="36"/>
      <c r="I14" s="37" t="s">
        <v>50</v>
      </c>
      <c r="J14" s="32"/>
      <c r="K14" s="243" t="s">
        <v>53</v>
      </c>
      <c r="L14" s="34"/>
      <c r="M14" s="35" t="s">
        <v>33</v>
      </c>
      <c r="N14" s="34"/>
      <c r="O14" s="36"/>
      <c r="P14" s="37" t="s">
        <v>52</v>
      </c>
      <c r="Q14" s="32"/>
      <c r="R14" s="33" t="s">
        <v>49</v>
      </c>
      <c r="S14" s="34"/>
      <c r="T14" s="35" t="s">
        <v>33</v>
      </c>
      <c r="U14" s="34"/>
      <c r="V14" s="36"/>
    </row>
    <row r="15" spans="1:22" s="6" customFormat="1" ht="15" customHeight="1">
      <c r="A15"/>
      <c r="B15" s="39">
        <v>1</v>
      </c>
      <c r="C15" s="195" t="s">
        <v>211</v>
      </c>
      <c r="D15" s="252" t="s">
        <v>3</v>
      </c>
      <c r="E15" s="46" t="s">
        <v>169</v>
      </c>
      <c r="F15" s="41">
        <v>3</v>
      </c>
      <c r="G15" s="42">
        <v>1</v>
      </c>
      <c r="H15" s="43">
        <f aca="true" t="shared" si="3" ref="H15:H23">SUM(F15:G15)+MIN(F15:G15)/100</f>
        <v>4.01</v>
      </c>
      <c r="I15" s="39">
        <v>1</v>
      </c>
      <c r="J15" s="215" t="s">
        <v>55</v>
      </c>
      <c r="K15" s="203" t="s">
        <v>111</v>
      </c>
      <c r="L15" s="46" t="s">
        <v>168</v>
      </c>
      <c r="M15" s="41">
        <v>1</v>
      </c>
      <c r="N15" s="42">
        <v>1</v>
      </c>
      <c r="O15" s="43">
        <f aca="true" t="shared" si="4" ref="O15:O23">SUM(M15:N15)+MIN(M15:N15)/100</f>
        <v>2.01</v>
      </c>
      <c r="P15" s="39">
        <v>2</v>
      </c>
      <c r="Q15" s="215" t="s">
        <v>55</v>
      </c>
      <c r="R15" s="64" t="s">
        <v>110</v>
      </c>
      <c r="S15" s="46" t="s">
        <v>168</v>
      </c>
      <c r="T15" s="119">
        <v>1</v>
      </c>
      <c r="U15" s="120">
        <v>2</v>
      </c>
      <c r="V15" s="43">
        <f aca="true" t="shared" si="5" ref="V15:V23">SUM(T15:U15)+MIN(T15:U15)/100</f>
        <v>3.01</v>
      </c>
    </row>
    <row r="16" spans="1:22" s="6" customFormat="1" ht="15" customHeight="1">
      <c r="A16"/>
      <c r="B16" s="45">
        <v>2</v>
      </c>
      <c r="C16" s="215" t="s">
        <v>55</v>
      </c>
      <c r="D16" s="1" t="s">
        <v>2</v>
      </c>
      <c r="E16" s="46" t="s">
        <v>168</v>
      </c>
      <c r="F16" s="47">
        <v>1</v>
      </c>
      <c r="G16" s="48">
        <v>4</v>
      </c>
      <c r="H16" s="43">
        <f t="shared" si="3"/>
        <v>5.01</v>
      </c>
      <c r="I16" s="45">
        <v>2</v>
      </c>
      <c r="J16" s="221" t="s">
        <v>167</v>
      </c>
      <c r="K16" s="59" t="s">
        <v>117</v>
      </c>
      <c r="L16" s="46" t="s">
        <v>28</v>
      </c>
      <c r="M16" s="47">
        <v>2</v>
      </c>
      <c r="N16" s="48">
        <v>2</v>
      </c>
      <c r="O16" s="43">
        <f t="shared" si="4"/>
        <v>4.02</v>
      </c>
      <c r="P16" s="45">
        <v>1</v>
      </c>
      <c r="Q16" s="195" t="s">
        <v>211</v>
      </c>
      <c r="R16" s="203" t="s">
        <v>3</v>
      </c>
      <c r="S16" s="46" t="s">
        <v>169</v>
      </c>
      <c r="T16" s="62">
        <v>3</v>
      </c>
      <c r="U16" s="63">
        <v>1</v>
      </c>
      <c r="V16" s="43">
        <f t="shared" si="5"/>
        <v>4.01</v>
      </c>
    </row>
    <row r="17" spans="1:22" s="6" customFormat="1" ht="15" customHeight="1">
      <c r="A17"/>
      <c r="B17" s="45">
        <v>3</v>
      </c>
      <c r="C17" s="220" t="s">
        <v>12</v>
      </c>
      <c r="D17" s="203" t="s">
        <v>13</v>
      </c>
      <c r="E17" s="46" t="s">
        <v>25</v>
      </c>
      <c r="F17" s="62">
        <v>2</v>
      </c>
      <c r="G17" s="63">
        <v>3</v>
      </c>
      <c r="H17" s="43">
        <f t="shared" si="3"/>
        <v>5.02</v>
      </c>
      <c r="I17" s="45">
        <v>3</v>
      </c>
      <c r="J17" s="219" t="s">
        <v>19</v>
      </c>
      <c r="K17" s="51" t="s">
        <v>32</v>
      </c>
      <c r="L17" s="46" t="s">
        <v>26</v>
      </c>
      <c r="M17" s="47">
        <v>3</v>
      </c>
      <c r="N17" s="48">
        <v>3</v>
      </c>
      <c r="O17" s="43">
        <f t="shared" si="4"/>
        <v>6.03</v>
      </c>
      <c r="P17" s="45">
        <v>3</v>
      </c>
      <c r="Q17" s="216" t="s">
        <v>1</v>
      </c>
      <c r="R17" s="1" t="s">
        <v>112</v>
      </c>
      <c r="S17" s="46" t="s">
        <v>30</v>
      </c>
      <c r="T17" s="47">
        <v>2</v>
      </c>
      <c r="U17" s="48">
        <v>3</v>
      </c>
      <c r="V17" s="43">
        <f t="shared" si="5"/>
        <v>5.02</v>
      </c>
    </row>
    <row r="18" spans="1:22" s="6" customFormat="1" ht="15" customHeight="1">
      <c r="A18"/>
      <c r="B18" s="45">
        <v>4</v>
      </c>
      <c r="C18" s="196" t="s">
        <v>6</v>
      </c>
      <c r="D18" s="51" t="s">
        <v>14</v>
      </c>
      <c r="E18" s="46" t="s">
        <v>24</v>
      </c>
      <c r="F18" s="47">
        <v>6</v>
      </c>
      <c r="G18" s="48">
        <v>2</v>
      </c>
      <c r="H18" s="43">
        <f t="shared" si="3"/>
        <v>8.02</v>
      </c>
      <c r="I18" s="45">
        <v>4</v>
      </c>
      <c r="J18" s="216" t="s">
        <v>1</v>
      </c>
      <c r="K18" s="51" t="s">
        <v>204</v>
      </c>
      <c r="L18" s="46" t="s">
        <v>30</v>
      </c>
      <c r="M18" s="62">
        <v>6</v>
      </c>
      <c r="N18" s="63">
        <v>4</v>
      </c>
      <c r="O18" s="43">
        <f t="shared" si="4"/>
        <v>10.04</v>
      </c>
      <c r="P18" s="45">
        <v>4</v>
      </c>
      <c r="Q18" s="196" t="s">
        <v>6</v>
      </c>
      <c r="R18" s="51" t="s">
        <v>7</v>
      </c>
      <c r="S18" s="46" t="s">
        <v>24</v>
      </c>
      <c r="T18" s="47">
        <v>7</v>
      </c>
      <c r="U18" s="48">
        <v>4</v>
      </c>
      <c r="V18" s="43">
        <f t="shared" si="5"/>
        <v>11.04</v>
      </c>
    </row>
    <row r="19" spans="1:22" s="6" customFormat="1" ht="15" customHeight="1">
      <c r="A19"/>
      <c r="B19" s="45">
        <v>5</v>
      </c>
      <c r="C19" s="217" t="s">
        <v>54</v>
      </c>
      <c r="D19" s="59" t="s">
        <v>121</v>
      </c>
      <c r="E19" s="46" t="s">
        <v>27</v>
      </c>
      <c r="F19" s="62">
        <v>4</v>
      </c>
      <c r="G19" s="63">
        <v>5</v>
      </c>
      <c r="H19" s="43">
        <f t="shared" si="3"/>
        <v>9.04</v>
      </c>
      <c r="I19" s="45">
        <v>5</v>
      </c>
      <c r="J19" s="218" t="s">
        <v>166</v>
      </c>
      <c r="K19" s="59" t="s">
        <v>47</v>
      </c>
      <c r="L19" s="46" t="s">
        <v>102</v>
      </c>
      <c r="M19" s="47">
        <v>5</v>
      </c>
      <c r="N19" s="48">
        <v>6</v>
      </c>
      <c r="O19" s="43">
        <f t="shared" si="4"/>
        <v>11.05</v>
      </c>
      <c r="P19" s="45">
        <v>5</v>
      </c>
      <c r="Q19" s="219" t="s">
        <v>19</v>
      </c>
      <c r="R19" s="59" t="s">
        <v>157</v>
      </c>
      <c r="S19" s="46" t="s">
        <v>26</v>
      </c>
      <c r="T19" s="62">
        <v>5</v>
      </c>
      <c r="U19" s="63">
        <v>7</v>
      </c>
      <c r="V19" s="43">
        <f t="shared" si="5"/>
        <v>12.05</v>
      </c>
    </row>
    <row r="20" spans="1:22" s="6" customFormat="1" ht="15" customHeight="1">
      <c r="A20"/>
      <c r="B20" s="45">
        <v>6</v>
      </c>
      <c r="C20" s="219" t="s">
        <v>19</v>
      </c>
      <c r="D20" s="59" t="s">
        <v>32</v>
      </c>
      <c r="E20" s="46" t="s">
        <v>26</v>
      </c>
      <c r="F20" s="62">
        <v>5</v>
      </c>
      <c r="G20" s="63">
        <v>6</v>
      </c>
      <c r="H20" s="43">
        <f t="shared" si="3"/>
        <v>11.05</v>
      </c>
      <c r="I20" s="45">
        <v>6</v>
      </c>
      <c r="J20" s="195" t="s">
        <v>211</v>
      </c>
      <c r="K20" s="59" t="s">
        <v>208</v>
      </c>
      <c r="L20" s="46" t="s">
        <v>169</v>
      </c>
      <c r="M20" s="62">
        <v>4</v>
      </c>
      <c r="N20" s="251">
        <v>10</v>
      </c>
      <c r="O20" s="43">
        <f t="shared" si="4"/>
        <v>14.04</v>
      </c>
      <c r="P20" s="45">
        <v>6</v>
      </c>
      <c r="Q20" s="220" t="s">
        <v>12</v>
      </c>
      <c r="R20" s="51" t="s">
        <v>154</v>
      </c>
      <c r="S20" s="46" t="s">
        <v>25</v>
      </c>
      <c r="T20" s="62">
        <v>6</v>
      </c>
      <c r="U20" s="63">
        <v>6</v>
      </c>
      <c r="V20" s="43">
        <f t="shared" si="5"/>
        <v>12.06</v>
      </c>
    </row>
    <row r="21" spans="1:22" s="6" customFormat="1" ht="15" customHeight="1">
      <c r="A21"/>
      <c r="B21" s="45">
        <v>7</v>
      </c>
      <c r="C21" s="216" t="s">
        <v>1</v>
      </c>
      <c r="D21" s="1" t="s">
        <v>5</v>
      </c>
      <c r="E21" s="46" t="s">
        <v>30</v>
      </c>
      <c r="F21" s="62">
        <v>8</v>
      </c>
      <c r="G21" s="63">
        <v>7</v>
      </c>
      <c r="H21" s="43">
        <f t="shared" si="3"/>
        <v>15.07</v>
      </c>
      <c r="I21" s="45">
        <v>7</v>
      </c>
      <c r="J21" s="196" t="s">
        <v>6</v>
      </c>
      <c r="K21" s="1" t="s">
        <v>15</v>
      </c>
      <c r="L21" s="46" t="s">
        <v>24</v>
      </c>
      <c r="M21" s="62">
        <v>9</v>
      </c>
      <c r="N21" s="63">
        <v>5</v>
      </c>
      <c r="O21" s="43">
        <f t="shared" si="4"/>
        <v>14.05</v>
      </c>
      <c r="P21" s="45">
        <v>7</v>
      </c>
      <c r="Q21" s="217" t="s">
        <v>54</v>
      </c>
      <c r="R21" s="59" t="s">
        <v>8</v>
      </c>
      <c r="S21" s="46" t="s">
        <v>27</v>
      </c>
      <c r="T21" s="47">
        <v>4</v>
      </c>
      <c r="U21" s="48">
        <v>9</v>
      </c>
      <c r="V21" s="43">
        <f t="shared" si="5"/>
        <v>13.04</v>
      </c>
    </row>
    <row r="22" spans="1:22" s="6" customFormat="1" ht="15" customHeight="1">
      <c r="A22"/>
      <c r="B22" s="45">
        <v>8</v>
      </c>
      <c r="C22" s="218" t="s">
        <v>166</v>
      </c>
      <c r="D22" s="59" t="s">
        <v>118</v>
      </c>
      <c r="E22" s="46" t="s">
        <v>102</v>
      </c>
      <c r="F22" s="155">
        <v>7</v>
      </c>
      <c r="G22" s="48">
        <v>8</v>
      </c>
      <c r="H22" s="43">
        <f t="shared" si="3"/>
        <v>15.07</v>
      </c>
      <c r="I22" s="45">
        <v>8</v>
      </c>
      <c r="J22" s="217" t="s">
        <v>54</v>
      </c>
      <c r="K22" s="59" t="s">
        <v>205</v>
      </c>
      <c r="L22" s="46" t="s">
        <v>27</v>
      </c>
      <c r="M22" s="155">
        <v>8</v>
      </c>
      <c r="N22" s="48">
        <v>7</v>
      </c>
      <c r="O22" s="43">
        <f t="shared" si="4"/>
        <v>15.07</v>
      </c>
      <c r="P22" s="45">
        <v>8</v>
      </c>
      <c r="Q22" s="218" t="s">
        <v>166</v>
      </c>
      <c r="R22" s="59" t="s">
        <v>10</v>
      </c>
      <c r="S22" s="46" t="s">
        <v>102</v>
      </c>
      <c r="T22" s="62">
        <v>9</v>
      </c>
      <c r="U22" s="63">
        <v>5</v>
      </c>
      <c r="V22" s="43">
        <f t="shared" si="5"/>
        <v>14.05</v>
      </c>
    </row>
    <row r="23" spans="1:22" s="6" customFormat="1" ht="15" customHeight="1">
      <c r="A23"/>
      <c r="B23" s="52">
        <v>9</v>
      </c>
      <c r="C23" s="221" t="s">
        <v>167</v>
      </c>
      <c r="D23" s="53"/>
      <c r="E23" s="54" t="s">
        <v>28</v>
      </c>
      <c r="F23" s="189">
        <v>10</v>
      </c>
      <c r="G23" s="190">
        <v>10</v>
      </c>
      <c r="H23" s="43">
        <f t="shared" si="3"/>
        <v>20.1</v>
      </c>
      <c r="I23" s="52">
        <v>9</v>
      </c>
      <c r="J23" s="220" t="s">
        <v>12</v>
      </c>
      <c r="K23" s="53" t="s">
        <v>187</v>
      </c>
      <c r="L23" s="54" t="s">
        <v>25</v>
      </c>
      <c r="M23" s="253">
        <v>7</v>
      </c>
      <c r="N23" s="254">
        <v>8</v>
      </c>
      <c r="O23" s="43">
        <f t="shared" si="4"/>
        <v>15.07</v>
      </c>
      <c r="P23" s="52">
        <v>9</v>
      </c>
      <c r="Q23" s="221" t="s">
        <v>167</v>
      </c>
      <c r="R23" s="53" t="s">
        <v>117</v>
      </c>
      <c r="S23" s="54" t="s">
        <v>28</v>
      </c>
      <c r="T23" s="121">
        <v>8</v>
      </c>
      <c r="U23" s="122">
        <v>8</v>
      </c>
      <c r="V23" s="43">
        <f t="shared" si="5"/>
        <v>16.08</v>
      </c>
    </row>
    <row r="24" ht="12.75"/>
    <row r="25" spans="2:5" ht="12.75">
      <c r="B25" t="s">
        <v>200</v>
      </c>
      <c r="E25" s="55" t="s">
        <v>201</v>
      </c>
    </row>
    <row r="26" spans="1:22" s="38" customFormat="1" ht="12.75">
      <c r="A26"/>
      <c r="B26" s="31" t="s">
        <v>48</v>
      </c>
      <c r="C26" s="32"/>
      <c r="D26" s="33" t="s">
        <v>51</v>
      </c>
      <c r="E26" s="34"/>
      <c r="F26" s="35" t="s">
        <v>33</v>
      </c>
      <c r="G26" s="34"/>
      <c r="H26" s="36"/>
      <c r="I26" s="37" t="s">
        <v>50</v>
      </c>
      <c r="J26" s="32"/>
      <c r="K26" s="243" t="s">
        <v>53</v>
      </c>
      <c r="L26" s="34"/>
      <c r="M26" s="35" t="s">
        <v>33</v>
      </c>
      <c r="N26" s="34"/>
      <c r="O26" s="36"/>
      <c r="P26" s="37" t="s">
        <v>52</v>
      </c>
      <c r="Q26" s="32"/>
      <c r="R26" s="33" t="s">
        <v>49</v>
      </c>
      <c r="S26" s="34"/>
      <c r="T26" s="35" t="s">
        <v>33</v>
      </c>
      <c r="U26" s="34"/>
      <c r="V26" s="36"/>
    </row>
    <row r="27" spans="1:22" s="6" customFormat="1" ht="15" customHeight="1">
      <c r="A27"/>
      <c r="B27" s="39">
        <v>1</v>
      </c>
      <c r="C27" s="215" t="s">
        <v>55</v>
      </c>
      <c r="D27" s="64" t="s">
        <v>114</v>
      </c>
      <c r="E27" s="46" t="s">
        <v>30</v>
      </c>
      <c r="F27" s="41">
        <v>1</v>
      </c>
      <c r="G27" s="42">
        <v>1</v>
      </c>
      <c r="H27" s="43">
        <f aca="true" t="shared" si="6" ref="H27:H35">SUM(F27:G27)+MIN(F27:G27)/100</f>
        <v>2.01</v>
      </c>
      <c r="I27" s="39">
        <v>1</v>
      </c>
      <c r="J27" s="195" t="s">
        <v>211</v>
      </c>
      <c r="K27" s="203" t="s">
        <v>3</v>
      </c>
      <c r="L27" s="46" t="s">
        <v>168</v>
      </c>
      <c r="M27" s="41">
        <v>1</v>
      </c>
      <c r="N27" s="42">
        <v>3</v>
      </c>
      <c r="O27" s="43">
        <f aca="true" t="shared" si="7" ref="O27:O35">SUM(M27:N27)+MIN(M27:N27)/100</f>
        <v>4.01</v>
      </c>
      <c r="P27" s="39">
        <v>2</v>
      </c>
      <c r="Q27" s="215" t="s">
        <v>55</v>
      </c>
      <c r="R27" s="64" t="s">
        <v>110</v>
      </c>
      <c r="S27" s="46" t="s">
        <v>30</v>
      </c>
      <c r="T27" s="119">
        <v>1</v>
      </c>
      <c r="U27" s="120">
        <v>1</v>
      </c>
      <c r="V27" s="43">
        <f aca="true" t="shared" si="8" ref="V27:V35">SUM(T27:U27)+MIN(T27:U27)/100</f>
        <v>2.01</v>
      </c>
    </row>
    <row r="28" spans="1:22" s="6" customFormat="1" ht="15" customHeight="1">
      <c r="A28"/>
      <c r="B28" s="45">
        <v>2</v>
      </c>
      <c r="C28" s="196" t="s">
        <v>6</v>
      </c>
      <c r="D28" s="1" t="s">
        <v>7</v>
      </c>
      <c r="E28" s="46" t="s">
        <v>102</v>
      </c>
      <c r="F28" s="47">
        <v>4</v>
      </c>
      <c r="G28" s="48">
        <v>2</v>
      </c>
      <c r="H28" s="43">
        <f t="shared" si="6"/>
        <v>6.02</v>
      </c>
      <c r="I28" s="45">
        <v>2</v>
      </c>
      <c r="J28" s="216" t="s">
        <v>1</v>
      </c>
      <c r="K28" s="203" t="s">
        <v>5</v>
      </c>
      <c r="L28" s="46" t="s">
        <v>28</v>
      </c>
      <c r="M28" s="62">
        <v>2</v>
      </c>
      <c r="N28" s="63">
        <v>2</v>
      </c>
      <c r="O28" s="43">
        <f t="shared" si="7"/>
        <v>4.02</v>
      </c>
      <c r="P28" s="45">
        <v>1</v>
      </c>
      <c r="Q28" s="195" t="s">
        <v>211</v>
      </c>
      <c r="R28" s="1" t="s">
        <v>195</v>
      </c>
      <c r="S28" s="46" t="s">
        <v>168</v>
      </c>
      <c r="T28" s="47">
        <v>3</v>
      </c>
      <c r="U28" s="48">
        <v>2</v>
      </c>
      <c r="V28" s="43">
        <f t="shared" si="8"/>
        <v>5.02</v>
      </c>
    </row>
    <row r="29" spans="1:22" s="6" customFormat="1" ht="15" customHeight="1">
      <c r="A29"/>
      <c r="B29" s="45">
        <v>3</v>
      </c>
      <c r="C29" s="195" t="s">
        <v>211</v>
      </c>
      <c r="D29" s="51" t="s">
        <v>196</v>
      </c>
      <c r="E29" s="46" t="s">
        <v>168</v>
      </c>
      <c r="F29" s="47">
        <v>2</v>
      </c>
      <c r="G29" s="48">
        <v>4</v>
      </c>
      <c r="H29" s="43">
        <f t="shared" si="6"/>
        <v>6.02</v>
      </c>
      <c r="I29" s="45">
        <v>3</v>
      </c>
      <c r="J29" s="215" t="s">
        <v>55</v>
      </c>
      <c r="K29" s="203" t="s">
        <v>111</v>
      </c>
      <c r="L29" s="46" t="s">
        <v>30</v>
      </c>
      <c r="M29" s="62">
        <v>4</v>
      </c>
      <c r="N29" s="63">
        <v>1</v>
      </c>
      <c r="O29" s="43">
        <f t="shared" si="7"/>
        <v>5.01</v>
      </c>
      <c r="P29" s="45">
        <v>3</v>
      </c>
      <c r="Q29" s="196" t="s">
        <v>6</v>
      </c>
      <c r="R29" s="51" t="s">
        <v>197</v>
      </c>
      <c r="S29" s="46" t="s">
        <v>102</v>
      </c>
      <c r="T29" s="62">
        <v>2</v>
      </c>
      <c r="U29" s="63">
        <v>5</v>
      </c>
      <c r="V29" s="43">
        <f t="shared" si="8"/>
        <v>7.02</v>
      </c>
    </row>
    <row r="30" spans="1:22" s="6" customFormat="1" ht="15" customHeight="1">
      <c r="A30"/>
      <c r="B30" s="45">
        <v>4</v>
      </c>
      <c r="C30" s="216" t="s">
        <v>1</v>
      </c>
      <c r="D30" s="51" t="s">
        <v>112</v>
      </c>
      <c r="E30" s="46" t="s">
        <v>28</v>
      </c>
      <c r="F30" s="62">
        <v>3</v>
      </c>
      <c r="G30" s="63">
        <v>5</v>
      </c>
      <c r="H30" s="43">
        <f t="shared" si="6"/>
        <v>8.03</v>
      </c>
      <c r="I30" s="45">
        <v>4</v>
      </c>
      <c r="J30" s="218" t="s">
        <v>166</v>
      </c>
      <c r="K30" s="203" t="s">
        <v>157</v>
      </c>
      <c r="L30" s="46" t="s">
        <v>168</v>
      </c>
      <c r="M30" s="62">
        <v>3</v>
      </c>
      <c r="N30" s="63">
        <v>5</v>
      </c>
      <c r="O30" s="43">
        <f t="shared" si="7"/>
        <v>8.03</v>
      </c>
      <c r="P30" s="45">
        <v>4</v>
      </c>
      <c r="Q30" s="218" t="s">
        <v>166</v>
      </c>
      <c r="R30" s="51" t="s">
        <v>157</v>
      </c>
      <c r="S30" s="46" t="s">
        <v>168</v>
      </c>
      <c r="T30" s="47">
        <v>4</v>
      </c>
      <c r="U30" s="48">
        <v>4</v>
      </c>
      <c r="V30" s="43">
        <f t="shared" si="8"/>
        <v>8.04</v>
      </c>
    </row>
    <row r="31" spans="1:22" s="6" customFormat="1" ht="15" customHeight="1">
      <c r="A31"/>
      <c r="B31" s="45">
        <v>5</v>
      </c>
      <c r="C31" s="217" t="s">
        <v>54</v>
      </c>
      <c r="D31" s="59" t="s">
        <v>197</v>
      </c>
      <c r="E31" s="46" t="s">
        <v>26</v>
      </c>
      <c r="F31" s="244">
        <v>10</v>
      </c>
      <c r="G31" s="63">
        <v>3</v>
      </c>
      <c r="H31" s="43">
        <f t="shared" si="6"/>
        <v>13.03</v>
      </c>
      <c r="I31" s="45">
        <v>5</v>
      </c>
      <c r="J31" s="217" t="s">
        <v>54</v>
      </c>
      <c r="K31" s="203" t="s">
        <v>198</v>
      </c>
      <c r="L31" s="46" t="s">
        <v>26</v>
      </c>
      <c r="M31" s="47">
        <v>6</v>
      </c>
      <c r="N31" s="48">
        <v>4</v>
      </c>
      <c r="O31" s="43">
        <f t="shared" si="7"/>
        <v>10.04</v>
      </c>
      <c r="P31" s="45">
        <v>5</v>
      </c>
      <c r="Q31" s="216" t="s">
        <v>1</v>
      </c>
      <c r="R31" s="59" t="s">
        <v>57</v>
      </c>
      <c r="S31" s="46" t="s">
        <v>28</v>
      </c>
      <c r="T31" s="47">
        <v>6</v>
      </c>
      <c r="U31" s="48">
        <v>3</v>
      </c>
      <c r="V31" s="43">
        <f t="shared" si="8"/>
        <v>9.03</v>
      </c>
    </row>
    <row r="32" spans="1:22" s="6" customFormat="1" ht="15" customHeight="1">
      <c r="A32"/>
      <c r="B32" s="45">
        <v>6</v>
      </c>
      <c r="C32" s="219" t="s">
        <v>19</v>
      </c>
      <c r="D32" s="59" t="s">
        <v>10</v>
      </c>
      <c r="E32" s="46" t="s">
        <v>28</v>
      </c>
      <c r="F32" s="62">
        <v>5</v>
      </c>
      <c r="G32" s="63">
        <v>8</v>
      </c>
      <c r="H32" s="43">
        <f t="shared" si="6"/>
        <v>13.05</v>
      </c>
      <c r="I32" s="45">
        <v>6</v>
      </c>
      <c r="J32" s="219" t="s">
        <v>19</v>
      </c>
      <c r="K32" s="1" t="s">
        <v>10</v>
      </c>
      <c r="L32" s="46" t="s">
        <v>28</v>
      </c>
      <c r="M32" s="47">
        <v>5</v>
      </c>
      <c r="N32" s="48">
        <v>7</v>
      </c>
      <c r="O32" s="43">
        <f t="shared" si="7"/>
        <v>12.05</v>
      </c>
      <c r="P32" s="45">
        <v>6</v>
      </c>
      <c r="Q32" s="217" t="s">
        <v>54</v>
      </c>
      <c r="R32" s="59" t="s">
        <v>199</v>
      </c>
      <c r="S32" s="46" t="s">
        <v>26</v>
      </c>
      <c r="T32" s="62">
        <v>7</v>
      </c>
      <c r="U32" s="63">
        <v>6</v>
      </c>
      <c r="V32" s="43">
        <f t="shared" si="8"/>
        <v>13.06</v>
      </c>
    </row>
    <row r="33" spans="1:22" s="6" customFormat="1" ht="15" customHeight="1">
      <c r="A33"/>
      <c r="B33" s="45">
        <v>7</v>
      </c>
      <c r="C33" s="220" t="s">
        <v>12</v>
      </c>
      <c r="D33" s="1" t="s">
        <v>187</v>
      </c>
      <c r="E33" s="46" t="s">
        <v>24</v>
      </c>
      <c r="F33" s="62">
        <v>6</v>
      </c>
      <c r="G33" s="63">
        <v>7</v>
      </c>
      <c r="H33" s="43">
        <f t="shared" si="6"/>
        <v>13.06</v>
      </c>
      <c r="I33" s="45">
        <v>7</v>
      </c>
      <c r="J33" s="220" t="s">
        <v>12</v>
      </c>
      <c r="K33" s="203" t="s">
        <v>13</v>
      </c>
      <c r="L33" s="46" t="s">
        <v>24</v>
      </c>
      <c r="M33" s="62">
        <v>7</v>
      </c>
      <c r="N33" s="63">
        <v>6</v>
      </c>
      <c r="O33" s="43">
        <f t="shared" si="7"/>
        <v>13.06</v>
      </c>
      <c r="P33" s="45">
        <v>7</v>
      </c>
      <c r="Q33" s="220" t="s">
        <v>12</v>
      </c>
      <c r="R33" s="1" t="s">
        <v>116</v>
      </c>
      <c r="S33" s="46" t="s">
        <v>24</v>
      </c>
      <c r="T33" s="245">
        <v>6.5</v>
      </c>
      <c r="U33" s="246">
        <v>6.5</v>
      </c>
      <c r="V33" s="43">
        <f t="shared" si="8"/>
        <v>13.065</v>
      </c>
    </row>
    <row r="34" spans="1:22" s="6" customFormat="1" ht="15" customHeight="1">
      <c r="A34"/>
      <c r="B34" s="45">
        <v>8</v>
      </c>
      <c r="C34" s="218" t="s">
        <v>166</v>
      </c>
      <c r="D34" s="59" t="s">
        <v>190</v>
      </c>
      <c r="E34" s="46" t="s">
        <v>168</v>
      </c>
      <c r="F34" s="155">
        <v>7</v>
      </c>
      <c r="G34" s="48">
        <v>8</v>
      </c>
      <c r="H34" s="43">
        <f t="shared" si="6"/>
        <v>15.07</v>
      </c>
      <c r="I34" s="45">
        <v>8</v>
      </c>
      <c r="J34" s="196" t="s">
        <v>6</v>
      </c>
      <c r="K34" s="203" t="s">
        <v>7</v>
      </c>
      <c r="L34" s="46" t="s">
        <v>102</v>
      </c>
      <c r="M34" s="155">
        <v>8</v>
      </c>
      <c r="N34" s="48">
        <v>8</v>
      </c>
      <c r="O34" s="43">
        <f t="shared" si="7"/>
        <v>16.08</v>
      </c>
      <c r="P34" s="45">
        <v>8</v>
      </c>
      <c r="Q34" s="219" t="s">
        <v>19</v>
      </c>
      <c r="R34" s="59" t="s">
        <v>10</v>
      </c>
      <c r="S34" s="46" t="s">
        <v>28</v>
      </c>
      <c r="T34" s="62">
        <v>5</v>
      </c>
      <c r="U34" s="238">
        <v>10</v>
      </c>
      <c r="V34" s="43">
        <f t="shared" si="8"/>
        <v>15.05</v>
      </c>
    </row>
    <row r="35" spans="1:22" s="6" customFormat="1" ht="15" customHeight="1">
      <c r="A35"/>
      <c r="B35" s="52">
        <v>9</v>
      </c>
      <c r="C35" s="221" t="s">
        <v>167</v>
      </c>
      <c r="D35" s="53"/>
      <c r="E35" s="54"/>
      <c r="F35" s="189">
        <v>10</v>
      </c>
      <c r="G35" s="190">
        <v>10</v>
      </c>
      <c r="H35" s="43">
        <f t="shared" si="6"/>
        <v>20.1</v>
      </c>
      <c r="I35" s="52">
        <v>9</v>
      </c>
      <c r="J35" s="221" t="s">
        <v>167</v>
      </c>
      <c r="K35" s="167"/>
      <c r="L35" s="54"/>
      <c r="M35" s="189">
        <v>10</v>
      </c>
      <c r="N35" s="190">
        <v>10</v>
      </c>
      <c r="O35" s="43">
        <f t="shared" si="7"/>
        <v>20.1</v>
      </c>
      <c r="P35" s="52">
        <v>9</v>
      </c>
      <c r="Q35" s="221" t="s">
        <v>167</v>
      </c>
      <c r="R35" s="53"/>
      <c r="S35" s="54"/>
      <c r="T35" s="189">
        <v>10</v>
      </c>
      <c r="U35" s="190">
        <v>10</v>
      </c>
      <c r="V35" s="43">
        <f t="shared" si="8"/>
        <v>20.1</v>
      </c>
    </row>
    <row r="36" ht="12.75"/>
    <row r="37" ht="12.75">
      <c r="B37" t="s">
        <v>188</v>
      </c>
    </row>
    <row r="38" spans="1:22" s="38" customFormat="1" ht="12.75">
      <c r="A38"/>
      <c r="B38" s="31" t="s">
        <v>48</v>
      </c>
      <c r="C38" s="32"/>
      <c r="D38" s="33" t="s">
        <v>49</v>
      </c>
      <c r="E38" s="34"/>
      <c r="F38" s="35" t="s">
        <v>33</v>
      </c>
      <c r="G38" s="34"/>
      <c r="H38" s="36"/>
      <c r="I38" s="37" t="s">
        <v>50</v>
      </c>
      <c r="J38" s="32"/>
      <c r="K38" s="33" t="s">
        <v>51</v>
      </c>
      <c r="L38" s="34"/>
      <c r="M38" s="35" t="s">
        <v>33</v>
      </c>
      <c r="N38" s="34"/>
      <c r="O38" s="36"/>
      <c r="P38" s="37" t="s">
        <v>52</v>
      </c>
      <c r="Q38" s="32"/>
      <c r="R38" s="33" t="s">
        <v>53</v>
      </c>
      <c r="S38" s="34"/>
      <c r="T38" s="35" t="s">
        <v>33</v>
      </c>
      <c r="U38" s="34"/>
      <c r="V38" s="36"/>
    </row>
    <row r="39" spans="1:22" s="6" customFormat="1" ht="15" customHeight="1">
      <c r="A39"/>
      <c r="B39" s="39">
        <v>1</v>
      </c>
      <c r="C39" s="196" t="s">
        <v>6</v>
      </c>
      <c r="D39" s="64" t="s">
        <v>7</v>
      </c>
      <c r="E39" s="46" t="s">
        <v>169</v>
      </c>
      <c r="F39" s="41">
        <v>1</v>
      </c>
      <c r="G39" s="42">
        <v>1</v>
      </c>
      <c r="H39" s="43">
        <f aca="true" t="shared" si="9" ref="H39:H47">SUM(F39:G39)+G39/100</f>
        <v>2.01</v>
      </c>
      <c r="I39" s="39">
        <v>1</v>
      </c>
      <c r="J39" s="195" t="s">
        <v>211</v>
      </c>
      <c r="K39" s="64" t="s">
        <v>3</v>
      </c>
      <c r="L39" s="46" t="s">
        <v>30</v>
      </c>
      <c r="M39" s="41">
        <v>1</v>
      </c>
      <c r="N39" s="42">
        <v>1</v>
      </c>
      <c r="O39" s="43">
        <f aca="true" t="shared" si="10" ref="O39:O47">SUM(M39:N39)+N39/100</f>
        <v>2.01</v>
      </c>
      <c r="P39" s="39">
        <v>1</v>
      </c>
      <c r="Q39" s="218" t="s">
        <v>166</v>
      </c>
      <c r="R39" s="64" t="s">
        <v>113</v>
      </c>
      <c r="S39" s="46" t="s">
        <v>168</v>
      </c>
      <c r="T39" s="119">
        <v>1</v>
      </c>
      <c r="U39" s="120">
        <v>2</v>
      </c>
      <c r="V39" s="43">
        <f aca="true" t="shared" si="11" ref="V39:V47">SUM(T39:U39)+U39/100</f>
        <v>3.02</v>
      </c>
    </row>
    <row r="40" spans="1:22" s="6" customFormat="1" ht="15" customHeight="1">
      <c r="A40"/>
      <c r="B40" s="45">
        <v>2</v>
      </c>
      <c r="C40" s="216" t="s">
        <v>1</v>
      </c>
      <c r="D40" s="1" t="s">
        <v>186</v>
      </c>
      <c r="E40" s="46" t="s">
        <v>28</v>
      </c>
      <c r="F40" s="62">
        <v>4</v>
      </c>
      <c r="G40" s="63">
        <v>2</v>
      </c>
      <c r="H40" s="43">
        <f t="shared" si="9"/>
        <v>6.02</v>
      </c>
      <c r="I40" s="45">
        <v>2</v>
      </c>
      <c r="J40" s="216" t="s">
        <v>1</v>
      </c>
      <c r="K40" s="1" t="s">
        <v>112</v>
      </c>
      <c r="L40" s="46" t="s">
        <v>28</v>
      </c>
      <c r="M40" s="62">
        <v>2</v>
      </c>
      <c r="N40" s="63">
        <v>2</v>
      </c>
      <c r="O40" s="43">
        <f t="shared" si="10"/>
        <v>4.02</v>
      </c>
      <c r="P40" s="45">
        <v>2</v>
      </c>
      <c r="Q40" s="196" t="s">
        <v>6</v>
      </c>
      <c r="R40" s="1" t="s">
        <v>7</v>
      </c>
      <c r="S40" s="46" t="s">
        <v>169</v>
      </c>
      <c r="T40" s="47">
        <v>3</v>
      </c>
      <c r="U40" s="48">
        <v>1</v>
      </c>
      <c r="V40" s="43">
        <f t="shared" si="11"/>
        <v>4.01</v>
      </c>
    </row>
    <row r="41" spans="1:22" s="6" customFormat="1" ht="15" customHeight="1">
      <c r="A41"/>
      <c r="B41" s="45">
        <v>3</v>
      </c>
      <c r="C41" s="195" t="s">
        <v>211</v>
      </c>
      <c r="D41" s="51" t="s">
        <v>165</v>
      </c>
      <c r="E41" s="46" t="s">
        <v>30</v>
      </c>
      <c r="F41" s="47">
        <v>3</v>
      </c>
      <c r="G41" s="48">
        <v>3</v>
      </c>
      <c r="H41" s="43">
        <f t="shared" si="9"/>
        <v>6.03</v>
      </c>
      <c r="I41" s="45">
        <v>3</v>
      </c>
      <c r="J41" s="215" t="s">
        <v>55</v>
      </c>
      <c r="K41" s="51" t="s">
        <v>114</v>
      </c>
      <c r="L41" s="46" t="s">
        <v>29</v>
      </c>
      <c r="M41" s="47">
        <v>3</v>
      </c>
      <c r="N41" s="48">
        <v>3</v>
      </c>
      <c r="O41" s="43">
        <f t="shared" si="10"/>
        <v>6.03</v>
      </c>
      <c r="P41" s="45">
        <v>3</v>
      </c>
      <c r="Q41" s="195" t="s">
        <v>211</v>
      </c>
      <c r="R41" s="51" t="s">
        <v>3</v>
      </c>
      <c r="S41" s="46" t="s">
        <v>30</v>
      </c>
      <c r="T41" s="47">
        <v>2</v>
      </c>
      <c r="U41" s="48">
        <v>4</v>
      </c>
      <c r="V41" s="43">
        <f t="shared" si="11"/>
        <v>6.04</v>
      </c>
    </row>
    <row r="42" spans="1:22" s="6" customFormat="1" ht="15" customHeight="1">
      <c r="A42"/>
      <c r="B42" s="45">
        <v>4</v>
      </c>
      <c r="C42" s="215" t="s">
        <v>55</v>
      </c>
      <c r="D42" s="51" t="s">
        <v>110</v>
      </c>
      <c r="E42" s="46" t="s">
        <v>29</v>
      </c>
      <c r="F42" s="47">
        <v>2</v>
      </c>
      <c r="G42" s="48">
        <v>5</v>
      </c>
      <c r="H42" s="43">
        <f t="shared" si="9"/>
        <v>7.05</v>
      </c>
      <c r="I42" s="45">
        <v>4</v>
      </c>
      <c r="J42" s="218" t="s">
        <v>166</v>
      </c>
      <c r="K42" s="51" t="s">
        <v>157</v>
      </c>
      <c r="L42" s="46" t="s">
        <v>168</v>
      </c>
      <c r="M42" s="62">
        <v>4</v>
      </c>
      <c r="N42" s="63">
        <v>4</v>
      </c>
      <c r="O42" s="43">
        <f t="shared" si="10"/>
        <v>8.04</v>
      </c>
      <c r="P42" s="45">
        <v>4</v>
      </c>
      <c r="Q42" s="215" t="s">
        <v>55</v>
      </c>
      <c r="R42" s="51" t="s">
        <v>179</v>
      </c>
      <c r="S42" s="46" t="s">
        <v>29</v>
      </c>
      <c r="T42" s="62">
        <v>4</v>
      </c>
      <c r="U42" s="63">
        <v>3</v>
      </c>
      <c r="V42" s="43">
        <f t="shared" si="11"/>
        <v>7.03</v>
      </c>
    </row>
    <row r="43" spans="1:22" s="6" customFormat="1" ht="15" customHeight="1">
      <c r="A43"/>
      <c r="B43" s="45">
        <v>5</v>
      </c>
      <c r="C43" s="218" t="s">
        <v>166</v>
      </c>
      <c r="D43" s="59" t="s">
        <v>47</v>
      </c>
      <c r="E43" s="46" t="s">
        <v>168</v>
      </c>
      <c r="F43" s="47">
        <v>5</v>
      </c>
      <c r="G43" s="48">
        <v>4</v>
      </c>
      <c r="H43" s="43">
        <f t="shared" si="9"/>
        <v>9.04</v>
      </c>
      <c r="I43" s="45">
        <v>5</v>
      </c>
      <c r="J43" s="219" t="s">
        <v>19</v>
      </c>
      <c r="K43" s="59" t="s">
        <v>31</v>
      </c>
      <c r="L43" s="46" t="s">
        <v>24</v>
      </c>
      <c r="M43" s="62">
        <v>6</v>
      </c>
      <c r="N43" s="63">
        <v>5</v>
      </c>
      <c r="O43" s="43">
        <f t="shared" si="10"/>
        <v>11.05</v>
      </c>
      <c r="P43" s="45">
        <v>5</v>
      </c>
      <c r="Q43" s="216" t="s">
        <v>1</v>
      </c>
      <c r="R43" s="59" t="s">
        <v>5</v>
      </c>
      <c r="S43" s="46" t="s">
        <v>28</v>
      </c>
      <c r="T43" s="47">
        <v>6</v>
      </c>
      <c r="U43" s="48">
        <v>5</v>
      </c>
      <c r="V43" s="43">
        <f t="shared" si="11"/>
        <v>11.05</v>
      </c>
    </row>
    <row r="44" spans="1:22" s="6" customFormat="1" ht="15" customHeight="1">
      <c r="A44"/>
      <c r="B44" s="45">
        <v>6</v>
      </c>
      <c r="C44" s="220" t="s">
        <v>12</v>
      </c>
      <c r="D44" s="59" t="s">
        <v>187</v>
      </c>
      <c r="E44" s="46" t="s">
        <v>102</v>
      </c>
      <c r="F44" s="207">
        <v>8</v>
      </c>
      <c r="G44" s="210">
        <v>8</v>
      </c>
      <c r="H44" s="43">
        <f t="shared" si="9"/>
        <v>16.08</v>
      </c>
      <c r="I44" s="45">
        <v>6</v>
      </c>
      <c r="J44" s="196" t="s">
        <v>6</v>
      </c>
      <c r="K44" s="59" t="s">
        <v>15</v>
      </c>
      <c r="L44" s="46" t="s">
        <v>169</v>
      </c>
      <c r="M44" s="62">
        <v>5</v>
      </c>
      <c r="N44" s="63">
        <v>6</v>
      </c>
      <c r="O44" s="43">
        <f t="shared" si="10"/>
        <v>11.06</v>
      </c>
      <c r="P44" s="45">
        <v>6</v>
      </c>
      <c r="Q44" s="220" t="s">
        <v>12</v>
      </c>
      <c r="R44" s="59" t="s">
        <v>13</v>
      </c>
      <c r="S44" s="46" t="s">
        <v>102</v>
      </c>
      <c r="T44" s="47">
        <v>5</v>
      </c>
      <c r="U44" s="48">
        <v>6</v>
      </c>
      <c r="V44" s="43">
        <f t="shared" si="11"/>
        <v>11.06</v>
      </c>
    </row>
    <row r="45" spans="1:22" s="6" customFormat="1" ht="15" customHeight="1">
      <c r="A45"/>
      <c r="B45" s="45">
        <v>7</v>
      </c>
      <c r="C45" s="219" t="s">
        <v>19</v>
      </c>
      <c r="D45" s="1" t="s">
        <v>190</v>
      </c>
      <c r="E45" s="46" t="s">
        <v>24</v>
      </c>
      <c r="F45" s="207">
        <v>8</v>
      </c>
      <c r="G45" s="210">
        <v>8</v>
      </c>
      <c r="H45" s="43">
        <f t="shared" si="9"/>
        <v>16.08</v>
      </c>
      <c r="I45" s="45">
        <v>7</v>
      </c>
      <c r="J45" s="220" t="s">
        <v>12</v>
      </c>
      <c r="K45" s="1" t="s">
        <v>62</v>
      </c>
      <c r="L45" s="46" t="s">
        <v>102</v>
      </c>
      <c r="M45" s="207">
        <v>8</v>
      </c>
      <c r="N45" s="210">
        <v>8</v>
      </c>
      <c r="O45" s="43">
        <f t="shared" si="10"/>
        <v>16.08</v>
      </c>
      <c r="P45" s="45">
        <v>7</v>
      </c>
      <c r="Q45" s="217" t="s">
        <v>54</v>
      </c>
      <c r="R45" s="1"/>
      <c r="S45" s="46" t="s">
        <v>25</v>
      </c>
      <c r="T45" s="239">
        <v>10</v>
      </c>
      <c r="U45" s="238">
        <v>10</v>
      </c>
      <c r="V45" s="43">
        <f t="shared" si="11"/>
        <v>20.1</v>
      </c>
    </row>
    <row r="46" spans="1:22" s="6" customFormat="1" ht="15" customHeight="1">
      <c r="A46"/>
      <c r="B46" s="45">
        <v>8</v>
      </c>
      <c r="C46" s="217" t="s">
        <v>54</v>
      </c>
      <c r="D46" s="59"/>
      <c r="E46" s="46" t="s">
        <v>25</v>
      </c>
      <c r="F46" s="237">
        <v>10</v>
      </c>
      <c r="G46" s="238">
        <v>10</v>
      </c>
      <c r="H46" s="43">
        <f t="shared" si="9"/>
        <v>20.1</v>
      </c>
      <c r="I46" s="45">
        <v>8</v>
      </c>
      <c r="J46" s="217" t="s">
        <v>54</v>
      </c>
      <c r="K46" s="59"/>
      <c r="L46" s="46" t="s">
        <v>25</v>
      </c>
      <c r="M46" s="237">
        <v>10</v>
      </c>
      <c r="N46" s="238">
        <v>10</v>
      </c>
      <c r="O46" s="43">
        <f t="shared" si="10"/>
        <v>20.1</v>
      </c>
      <c r="P46" s="45">
        <v>8</v>
      </c>
      <c r="Q46" s="219" t="s">
        <v>19</v>
      </c>
      <c r="R46" s="59"/>
      <c r="S46" s="46" t="s">
        <v>24</v>
      </c>
      <c r="T46" s="239">
        <v>10</v>
      </c>
      <c r="U46" s="238">
        <v>10</v>
      </c>
      <c r="V46" s="43">
        <f t="shared" si="11"/>
        <v>20.1</v>
      </c>
    </row>
    <row r="47" spans="1:22" s="6" customFormat="1" ht="15" customHeight="1">
      <c r="A47"/>
      <c r="B47" s="52">
        <v>9</v>
      </c>
      <c r="C47" s="221" t="s">
        <v>167</v>
      </c>
      <c r="D47" s="53"/>
      <c r="E47" s="54" t="s">
        <v>26</v>
      </c>
      <c r="F47" s="189">
        <v>10</v>
      </c>
      <c r="G47" s="190">
        <v>10</v>
      </c>
      <c r="H47" s="43">
        <f t="shared" si="9"/>
        <v>20.1</v>
      </c>
      <c r="I47" s="52">
        <v>9</v>
      </c>
      <c r="J47" s="221" t="s">
        <v>167</v>
      </c>
      <c r="K47" s="53"/>
      <c r="L47" s="54" t="s">
        <v>26</v>
      </c>
      <c r="M47" s="189">
        <v>10</v>
      </c>
      <c r="N47" s="190">
        <v>10</v>
      </c>
      <c r="O47" s="43">
        <f t="shared" si="10"/>
        <v>20.1</v>
      </c>
      <c r="P47" s="52">
        <v>9</v>
      </c>
      <c r="Q47" s="221" t="s">
        <v>167</v>
      </c>
      <c r="R47" s="53"/>
      <c r="S47" s="54" t="s">
        <v>26</v>
      </c>
      <c r="T47" s="189">
        <v>10</v>
      </c>
      <c r="U47" s="190">
        <v>10</v>
      </c>
      <c r="V47" s="43">
        <f t="shared" si="11"/>
        <v>20.1</v>
      </c>
    </row>
    <row r="48" ht="12.75"/>
    <row r="49" ht="12.75">
      <c r="B49" t="s">
        <v>184</v>
      </c>
    </row>
    <row r="50" spans="1:22" s="38" customFormat="1" ht="12.75">
      <c r="A50"/>
      <c r="B50" s="31" t="s">
        <v>48</v>
      </c>
      <c r="C50" s="32"/>
      <c r="D50" s="33" t="s">
        <v>53</v>
      </c>
      <c r="E50" s="34"/>
      <c r="F50" s="35" t="s">
        <v>33</v>
      </c>
      <c r="G50" s="34"/>
      <c r="H50" s="36"/>
      <c r="I50" s="37" t="s">
        <v>50</v>
      </c>
      <c r="J50" s="32"/>
      <c r="K50" s="33" t="s">
        <v>49</v>
      </c>
      <c r="L50" s="34"/>
      <c r="M50" s="35" t="s">
        <v>33</v>
      </c>
      <c r="N50" s="34"/>
      <c r="O50" s="36"/>
      <c r="P50" s="37" t="s">
        <v>52</v>
      </c>
      <c r="Q50" s="32"/>
      <c r="R50" s="33" t="s">
        <v>51</v>
      </c>
      <c r="S50" s="34"/>
      <c r="T50" s="35" t="s">
        <v>33</v>
      </c>
      <c r="U50" s="34"/>
      <c r="V50" s="36"/>
    </row>
    <row r="51" spans="1:22" s="6" customFormat="1" ht="15" customHeight="1">
      <c r="A51"/>
      <c r="B51" s="39">
        <v>1</v>
      </c>
      <c r="C51" s="195" t="s">
        <v>211</v>
      </c>
      <c r="D51" s="64" t="s">
        <v>107</v>
      </c>
      <c r="E51" s="46" t="s">
        <v>29</v>
      </c>
      <c r="F51" s="41">
        <v>4</v>
      </c>
      <c r="G51" s="42">
        <v>1</v>
      </c>
      <c r="H51" s="43">
        <f aca="true" t="shared" si="12" ref="H51:H59">SUM(F51:G51)+G51/100</f>
        <v>5.01</v>
      </c>
      <c r="I51" s="39">
        <v>1</v>
      </c>
      <c r="J51" s="215" t="s">
        <v>55</v>
      </c>
      <c r="K51" s="40" t="s">
        <v>2</v>
      </c>
      <c r="L51" s="46" t="s">
        <v>28</v>
      </c>
      <c r="M51" s="41">
        <v>1</v>
      </c>
      <c r="N51" s="42">
        <v>1</v>
      </c>
      <c r="O51" s="43">
        <f aca="true" t="shared" si="13" ref="O51:O59">SUM(M51:N51)+N51/100</f>
        <v>2.01</v>
      </c>
      <c r="P51" s="39">
        <v>1</v>
      </c>
      <c r="Q51" s="216" t="s">
        <v>1</v>
      </c>
      <c r="R51" s="40" t="s">
        <v>5</v>
      </c>
      <c r="S51" s="46" t="s">
        <v>26</v>
      </c>
      <c r="T51" s="222">
        <v>1</v>
      </c>
      <c r="U51" s="42">
        <v>1</v>
      </c>
      <c r="V51" s="43">
        <f aca="true" t="shared" si="14" ref="V51:V59">SUM(T51:U51)+U51/100</f>
        <v>2.01</v>
      </c>
    </row>
    <row r="52" spans="1:22" s="6" customFormat="1" ht="15" customHeight="1">
      <c r="A52"/>
      <c r="B52" s="45">
        <v>2</v>
      </c>
      <c r="C52" s="215" t="s">
        <v>55</v>
      </c>
      <c r="D52" s="1" t="s">
        <v>179</v>
      </c>
      <c r="E52" s="46" t="s">
        <v>28</v>
      </c>
      <c r="F52" s="47">
        <v>1</v>
      </c>
      <c r="G52" s="48">
        <v>4</v>
      </c>
      <c r="H52" s="43">
        <f t="shared" si="12"/>
        <v>5.04</v>
      </c>
      <c r="I52" s="45">
        <v>2</v>
      </c>
      <c r="J52" s="216" t="s">
        <v>1</v>
      </c>
      <c r="K52" s="44" t="s">
        <v>57</v>
      </c>
      <c r="L52" s="46" t="s">
        <v>26</v>
      </c>
      <c r="M52" s="47">
        <v>3</v>
      </c>
      <c r="N52" s="48">
        <v>2</v>
      </c>
      <c r="O52" s="43">
        <f t="shared" si="13"/>
        <v>5.02</v>
      </c>
      <c r="P52" s="45">
        <v>2</v>
      </c>
      <c r="Q52" s="195" t="s">
        <v>211</v>
      </c>
      <c r="R52" s="44" t="s">
        <v>3</v>
      </c>
      <c r="S52" s="46" t="s">
        <v>29</v>
      </c>
      <c r="T52" s="62">
        <v>1</v>
      </c>
      <c r="U52" s="63">
        <v>2</v>
      </c>
      <c r="V52" s="43">
        <f t="shared" si="14"/>
        <v>3.02</v>
      </c>
    </row>
    <row r="53" spans="1:22" s="6" customFormat="1" ht="15" customHeight="1">
      <c r="A53"/>
      <c r="B53" s="45">
        <v>3</v>
      </c>
      <c r="C53" s="216" t="s">
        <v>1</v>
      </c>
      <c r="D53" s="51" t="s">
        <v>5</v>
      </c>
      <c r="E53" s="46" t="s">
        <v>26</v>
      </c>
      <c r="F53" s="62">
        <v>3</v>
      </c>
      <c r="G53" s="63">
        <v>3</v>
      </c>
      <c r="H53" s="43">
        <f t="shared" si="12"/>
        <v>6.03</v>
      </c>
      <c r="I53" s="45">
        <v>3</v>
      </c>
      <c r="J53" s="217" t="s">
        <v>54</v>
      </c>
      <c r="K53" s="51" t="s">
        <v>160</v>
      </c>
      <c r="L53" s="46" t="s">
        <v>24</v>
      </c>
      <c r="M53" s="62">
        <v>2</v>
      </c>
      <c r="N53" s="63">
        <v>3</v>
      </c>
      <c r="O53" s="43">
        <f t="shared" si="13"/>
        <v>5.03</v>
      </c>
      <c r="P53" s="45">
        <v>3</v>
      </c>
      <c r="Q53" s="218" t="s">
        <v>166</v>
      </c>
      <c r="R53" s="51" t="s">
        <v>10</v>
      </c>
      <c r="S53" s="46" t="s">
        <v>30</v>
      </c>
      <c r="T53" s="47">
        <v>2</v>
      </c>
      <c r="U53" s="48">
        <v>3</v>
      </c>
      <c r="V53" s="43">
        <f t="shared" si="14"/>
        <v>5.03</v>
      </c>
    </row>
    <row r="54" spans="1:22" s="6" customFormat="1" ht="15" customHeight="1">
      <c r="A54"/>
      <c r="B54" s="45">
        <v>4</v>
      </c>
      <c r="C54" s="196" t="s">
        <v>6</v>
      </c>
      <c r="D54" s="51" t="s">
        <v>7</v>
      </c>
      <c r="E54" s="46" t="s">
        <v>168</v>
      </c>
      <c r="F54" s="47">
        <v>2</v>
      </c>
      <c r="G54" s="48">
        <v>5</v>
      </c>
      <c r="H54" s="43">
        <f t="shared" si="12"/>
        <v>7.05</v>
      </c>
      <c r="I54" s="45">
        <v>4</v>
      </c>
      <c r="J54" s="219" t="s">
        <v>19</v>
      </c>
      <c r="K54" s="44" t="s">
        <v>120</v>
      </c>
      <c r="L54" s="46" t="s">
        <v>102</v>
      </c>
      <c r="M54" s="62">
        <v>4</v>
      </c>
      <c r="N54" s="63">
        <v>6</v>
      </c>
      <c r="O54" s="43">
        <f t="shared" si="13"/>
        <v>10.06</v>
      </c>
      <c r="P54" s="45">
        <v>4</v>
      </c>
      <c r="Q54" s="219" t="s">
        <v>19</v>
      </c>
      <c r="R54" s="44" t="s">
        <v>31</v>
      </c>
      <c r="S54" s="46" t="s">
        <v>29</v>
      </c>
      <c r="T54" s="47">
        <v>4</v>
      </c>
      <c r="U54" s="48">
        <v>5</v>
      </c>
      <c r="V54" s="43">
        <f t="shared" si="14"/>
        <v>9.05</v>
      </c>
    </row>
    <row r="55" spans="1:22" s="6" customFormat="1" ht="15" customHeight="1">
      <c r="A55"/>
      <c r="B55" s="45">
        <v>5</v>
      </c>
      <c r="C55" s="217" t="s">
        <v>54</v>
      </c>
      <c r="D55" s="59" t="s">
        <v>114</v>
      </c>
      <c r="E55" s="46" t="s">
        <v>24</v>
      </c>
      <c r="F55" s="62">
        <v>8</v>
      </c>
      <c r="G55" s="63">
        <v>2</v>
      </c>
      <c r="H55" s="43">
        <f t="shared" si="12"/>
        <v>10.02</v>
      </c>
      <c r="I55" s="45">
        <v>5</v>
      </c>
      <c r="J55" s="196" t="s">
        <v>6</v>
      </c>
      <c r="K55" s="51" t="s">
        <v>15</v>
      </c>
      <c r="L55" s="46" t="s">
        <v>168</v>
      </c>
      <c r="M55" s="47">
        <v>7</v>
      </c>
      <c r="N55" s="48">
        <v>4</v>
      </c>
      <c r="O55" s="43">
        <f t="shared" si="13"/>
        <v>11.04</v>
      </c>
      <c r="P55" s="45">
        <v>5</v>
      </c>
      <c r="Q55" s="220" t="s">
        <v>12</v>
      </c>
      <c r="R55" s="51" t="s">
        <v>179</v>
      </c>
      <c r="S55" s="46" t="s">
        <v>169</v>
      </c>
      <c r="T55" s="62">
        <v>5</v>
      </c>
      <c r="U55" s="63">
        <v>6</v>
      </c>
      <c r="V55" s="43">
        <f t="shared" si="14"/>
        <v>11.06</v>
      </c>
    </row>
    <row r="56" spans="1:22" s="6" customFormat="1" ht="15" customHeight="1">
      <c r="A56"/>
      <c r="B56" s="45">
        <v>6</v>
      </c>
      <c r="C56" s="220" t="s">
        <v>12</v>
      </c>
      <c r="D56" s="59" t="s">
        <v>13</v>
      </c>
      <c r="E56" s="46" t="s">
        <v>169</v>
      </c>
      <c r="F56" s="62">
        <v>5</v>
      </c>
      <c r="G56" s="63">
        <v>6</v>
      </c>
      <c r="H56" s="43">
        <f t="shared" si="12"/>
        <v>11.06</v>
      </c>
      <c r="I56" s="45">
        <v>6</v>
      </c>
      <c r="J56" s="195" t="s">
        <v>211</v>
      </c>
      <c r="K56" s="59" t="s">
        <v>165</v>
      </c>
      <c r="L56" s="46" t="s">
        <v>24</v>
      </c>
      <c r="M56" s="47">
        <v>6</v>
      </c>
      <c r="N56" s="48">
        <v>5</v>
      </c>
      <c r="O56" s="43">
        <f t="shared" si="13"/>
        <v>11.05</v>
      </c>
      <c r="P56" s="45">
        <v>6</v>
      </c>
      <c r="Q56" s="217" t="s">
        <v>54</v>
      </c>
      <c r="R56" s="59" t="s">
        <v>123</v>
      </c>
      <c r="S56" s="46" t="s">
        <v>24</v>
      </c>
      <c r="T56" s="47">
        <v>3</v>
      </c>
      <c r="U56" s="48">
        <v>8</v>
      </c>
      <c r="V56" s="43">
        <f t="shared" si="14"/>
        <v>11.08</v>
      </c>
    </row>
    <row r="57" spans="1:22" s="6" customFormat="1" ht="15" customHeight="1">
      <c r="A57"/>
      <c r="B57" s="45">
        <v>7</v>
      </c>
      <c r="C57" s="219" t="s">
        <v>19</v>
      </c>
      <c r="D57" s="1" t="s">
        <v>32</v>
      </c>
      <c r="E57" s="46" t="s">
        <v>102</v>
      </c>
      <c r="F57" s="62">
        <v>6</v>
      </c>
      <c r="G57" s="63">
        <v>7</v>
      </c>
      <c r="H57" s="43">
        <f t="shared" si="12"/>
        <v>13.07</v>
      </c>
      <c r="I57" s="45">
        <v>7</v>
      </c>
      <c r="J57" s="220" t="s">
        <v>12</v>
      </c>
      <c r="K57" s="1" t="s">
        <v>116</v>
      </c>
      <c r="L57" s="46" t="s">
        <v>169</v>
      </c>
      <c r="M57" s="62">
        <v>5</v>
      </c>
      <c r="N57" s="223">
        <v>9</v>
      </c>
      <c r="O57" s="43">
        <f t="shared" si="13"/>
        <v>14.09</v>
      </c>
      <c r="P57" s="45">
        <v>7</v>
      </c>
      <c r="Q57" s="215" t="s">
        <v>55</v>
      </c>
      <c r="R57" s="59" t="s">
        <v>110</v>
      </c>
      <c r="S57" s="46" t="s">
        <v>28</v>
      </c>
      <c r="T57" s="193">
        <v>9</v>
      </c>
      <c r="U57" s="63">
        <v>4</v>
      </c>
      <c r="V57" s="43">
        <f t="shared" si="14"/>
        <v>13.04</v>
      </c>
    </row>
    <row r="58" spans="1:22" s="6" customFormat="1" ht="15" customHeight="1">
      <c r="A58"/>
      <c r="B58" s="45">
        <v>8</v>
      </c>
      <c r="C58" s="218" t="s">
        <v>166</v>
      </c>
      <c r="D58" s="59" t="s">
        <v>118</v>
      </c>
      <c r="E58" s="46" t="s">
        <v>30</v>
      </c>
      <c r="F58" s="155">
        <v>7</v>
      </c>
      <c r="G58" s="48">
        <v>8</v>
      </c>
      <c r="H58" s="43">
        <f t="shared" si="12"/>
        <v>15.08</v>
      </c>
      <c r="I58" s="45">
        <v>8</v>
      </c>
      <c r="J58" s="218" t="s">
        <v>166</v>
      </c>
      <c r="K58" s="59" t="s">
        <v>157</v>
      </c>
      <c r="L58" s="46" t="s">
        <v>30</v>
      </c>
      <c r="M58" s="176">
        <v>8</v>
      </c>
      <c r="N58" s="63">
        <v>7</v>
      </c>
      <c r="O58" s="43">
        <f t="shared" si="13"/>
        <v>15.07</v>
      </c>
      <c r="P58" s="45">
        <v>8</v>
      </c>
      <c r="Q58" s="196" t="s">
        <v>6</v>
      </c>
      <c r="R58" s="1" t="s">
        <v>14</v>
      </c>
      <c r="S58" s="46" t="s">
        <v>168</v>
      </c>
      <c r="T58" s="193">
        <v>9</v>
      </c>
      <c r="U58" s="63">
        <v>7</v>
      </c>
      <c r="V58" s="43">
        <f t="shared" si="14"/>
        <v>16.07</v>
      </c>
    </row>
    <row r="59" spans="1:22" s="6" customFormat="1" ht="15" customHeight="1">
      <c r="A59"/>
      <c r="B59" s="52">
        <v>9</v>
      </c>
      <c r="C59" s="221" t="s">
        <v>167</v>
      </c>
      <c r="D59" s="53"/>
      <c r="E59" s="54" t="s">
        <v>25</v>
      </c>
      <c r="F59" s="189">
        <v>10</v>
      </c>
      <c r="G59" s="190">
        <v>10</v>
      </c>
      <c r="H59" s="43">
        <f t="shared" si="12"/>
        <v>20.1</v>
      </c>
      <c r="I59" s="52">
        <v>9</v>
      </c>
      <c r="J59" s="221" t="s">
        <v>167</v>
      </c>
      <c r="K59" s="53"/>
      <c r="L59" s="54" t="s">
        <v>25</v>
      </c>
      <c r="M59" s="189">
        <v>10</v>
      </c>
      <c r="N59" s="190">
        <v>10</v>
      </c>
      <c r="O59" s="43">
        <f t="shared" si="13"/>
        <v>20.1</v>
      </c>
      <c r="P59" s="52">
        <v>9</v>
      </c>
      <c r="Q59" s="221" t="s">
        <v>167</v>
      </c>
      <c r="R59" s="53"/>
      <c r="S59" s="54" t="s">
        <v>27</v>
      </c>
      <c r="T59" s="189">
        <v>10</v>
      </c>
      <c r="U59" s="190">
        <v>10</v>
      </c>
      <c r="V59" s="43">
        <f t="shared" si="14"/>
        <v>20.1</v>
      </c>
    </row>
    <row r="60" ht="12.75"/>
    <row r="61" ht="12.75">
      <c r="B61" t="s">
        <v>178</v>
      </c>
    </row>
    <row r="62" spans="1:22" s="38" customFormat="1" ht="12.75">
      <c r="A62"/>
      <c r="B62" s="31" t="s">
        <v>48</v>
      </c>
      <c r="C62" s="32"/>
      <c r="D62" s="33" t="s">
        <v>51</v>
      </c>
      <c r="E62" s="34"/>
      <c r="F62" s="146" t="s">
        <v>33</v>
      </c>
      <c r="G62" s="145"/>
      <c r="H62" s="36"/>
      <c r="I62" s="37" t="s">
        <v>50</v>
      </c>
      <c r="J62" s="32"/>
      <c r="K62" s="33" t="s">
        <v>49</v>
      </c>
      <c r="L62" s="34"/>
      <c r="M62" s="146" t="s">
        <v>33</v>
      </c>
      <c r="N62" s="145"/>
      <c r="O62" s="36"/>
      <c r="P62" s="37" t="s">
        <v>52</v>
      </c>
      <c r="Q62" s="32"/>
      <c r="R62" s="33" t="s">
        <v>53</v>
      </c>
      <c r="S62" s="34"/>
      <c r="T62" s="35" t="s">
        <v>33</v>
      </c>
      <c r="U62" s="34"/>
      <c r="V62" s="36"/>
    </row>
    <row r="63" spans="1:22" s="6" customFormat="1" ht="15" customHeight="1">
      <c r="A63"/>
      <c r="B63" s="39">
        <v>1</v>
      </c>
      <c r="C63" s="194" t="s">
        <v>166</v>
      </c>
      <c r="D63" s="40" t="s">
        <v>115</v>
      </c>
      <c r="E63" s="203" t="s">
        <v>29</v>
      </c>
      <c r="F63" s="119">
        <v>1</v>
      </c>
      <c r="G63" s="205">
        <v>6</v>
      </c>
      <c r="H63" s="43">
        <f aca="true" t="shared" si="15" ref="H63:H71">SUM(F63:G63)</f>
        <v>7</v>
      </c>
      <c r="I63" s="39">
        <v>1</v>
      </c>
      <c r="J63" s="194" t="s">
        <v>166</v>
      </c>
      <c r="K63" s="40" t="s">
        <v>175</v>
      </c>
      <c r="L63" s="203" t="s">
        <v>29</v>
      </c>
      <c r="M63" s="211">
        <v>6</v>
      </c>
      <c r="N63" s="42"/>
      <c r="O63" s="43">
        <f aca="true" t="shared" si="16" ref="O63:O71">SUM(M63:N63)</f>
        <v>6</v>
      </c>
      <c r="P63" s="39">
        <v>1</v>
      </c>
      <c r="Q63" s="194" t="s">
        <v>166</v>
      </c>
      <c r="R63" s="40"/>
      <c r="S63" s="46"/>
      <c r="T63" s="41"/>
      <c r="U63" s="42"/>
      <c r="V63" s="43">
        <f aca="true" t="shared" si="17" ref="V63:V71">SUM(T63:U63)</f>
        <v>0</v>
      </c>
    </row>
    <row r="64" spans="1:22" s="6" customFormat="1" ht="15" customHeight="1">
      <c r="A64"/>
      <c r="B64" s="45">
        <v>2</v>
      </c>
      <c r="C64" s="195" t="s">
        <v>211</v>
      </c>
      <c r="D64" s="1" t="s">
        <v>107</v>
      </c>
      <c r="E64" s="203" t="s">
        <v>28</v>
      </c>
      <c r="F64" s="47">
        <v>2</v>
      </c>
      <c r="G64" s="206">
        <v>4</v>
      </c>
      <c r="H64" s="43">
        <f t="shared" si="15"/>
        <v>6</v>
      </c>
      <c r="I64" s="45">
        <v>2</v>
      </c>
      <c r="J64" s="195" t="s">
        <v>211</v>
      </c>
      <c r="K64" s="1" t="s">
        <v>107</v>
      </c>
      <c r="L64" s="203" t="s">
        <v>28</v>
      </c>
      <c r="M64" s="212">
        <v>1</v>
      </c>
      <c r="N64" s="48"/>
      <c r="O64" s="43">
        <f t="shared" si="16"/>
        <v>1</v>
      </c>
      <c r="P64" s="45">
        <v>2</v>
      </c>
      <c r="Q64" s="195" t="s">
        <v>211</v>
      </c>
      <c r="R64" s="44"/>
      <c r="S64" s="46"/>
      <c r="T64" s="62"/>
      <c r="U64" s="63"/>
      <c r="V64" s="43">
        <f t="shared" si="17"/>
        <v>0</v>
      </c>
    </row>
    <row r="65" spans="1:22" s="6" customFormat="1" ht="15" customHeight="1">
      <c r="A65"/>
      <c r="B65" s="45">
        <v>3</v>
      </c>
      <c r="C65" s="196" t="s">
        <v>6</v>
      </c>
      <c r="D65" s="51" t="s">
        <v>7</v>
      </c>
      <c r="E65" s="203" t="s">
        <v>30</v>
      </c>
      <c r="F65" s="47">
        <v>3</v>
      </c>
      <c r="G65" s="206">
        <v>2</v>
      </c>
      <c r="H65" s="43">
        <f t="shared" si="15"/>
        <v>5</v>
      </c>
      <c r="I65" s="45">
        <v>3</v>
      </c>
      <c r="J65" s="196" t="s">
        <v>6</v>
      </c>
      <c r="K65" s="51" t="s">
        <v>15</v>
      </c>
      <c r="L65" s="203" t="s">
        <v>30</v>
      </c>
      <c r="M65" s="212">
        <v>5</v>
      </c>
      <c r="N65" s="48"/>
      <c r="O65" s="43">
        <f t="shared" si="16"/>
        <v>5</v>
      </c>
      <c r="P65" s="45">
        <v>3</v>
      </c>
      <c r="Q65" s="196" t="s">
        <v>6</v>
      </c>
      <c r="R65" s="51"/>
      <c r="S65" s="46"/>
      <c r="T65" s="62"/>
      <c r="U65" s="63"/>
      <c r="V65" s="43">
        <f t="shared" si="17"/>
        <v>0</v>
      </c>
    </row>
    <row r="66" spans="1:22" s="6" customFormat="1" ht="15" customHeight="1">
      <c r="A66"/>
      <c r="B66" s="45">
        <v>4</v>
      </c>
      <c r="C66" s="197" t="s">
        <v>1</v>
      </c>
      <c r="D66" s="51" t="s">
        <v>112</v>
      </c>
      <c r="E66" s="203" t="s">
        <v>26</v>
      </c>
      <c r="F66" s="47">
        <v>4</v>
      </c>
      <c r="G66" s="206">
        <v>5</v>
      </c>
      <c r="H66" s="43">
        <f t="shared" si="15"/>
        <v>9</v>
      </c>
      <c r="I66" s="45">
        <v>4</v>
      </c>
      <c r="J66" s="197" t="s">
        <v>1</v>
      </c>
      <c r="K66" s="44" t="s">
        <v>174</v>
      </c>
      <c r="L66" s="203" t="s">
        <v>26</v>
      </c>
      <c r="M66" s="212">
        <v>2</v>
      </c>
      <c r="N66" s="63"/>
      <c r="O66" s="43">
        <f t="shared" si="16"/>
        <v>2</v>
      </c>
      <c r="P66" s="45">
        <v>4</v>
      </c>
      <c r="Q66" s="197" t="s">
        <v>1</v>
      </c>
      <c r="R66" s="44"/>
      <c r="S66" s="46"/>
      <c r="T66" s="47"/>
      <c r="U66" s="48"/>
      <c r="V66" s="43">
        <f t="shared" si="17"/>
        <v>0</v>
      </c>
    </row>
    <row r="67" spans="1:22" s="6" customFormat="1" ht="15" customHeight="1">
      <c r="A67"/>
      <c r="B67" s="45">
        <v>5</v>
      </c>
      <c r="C67" s="198" t="s">
        <v>139</v>
      </c>
      <c r="D67" s="59" t="s">
        <v>171</v>
      </c>
      <c r="E67" s="203" t="s">
        <v>27</v>
      </c>
      <c r="F67" s="47">
        <v>5</v>
      </c>
      <c r="G67" s="206">
        <v>1</v>
      </c>
      <c r="H67" s="43">
        <f t="shared" si="15"/>
        <v>6</v>
      </c>
      <c r="I67" s="45">
        <v>5</v>
      </c>
      <c r="J67" s="198" t="s">
        <v>139</v>
      </c>
      <c r="K67" s="51" t="s">
        <v>45</v>
      </c>
      <c r="L67" s="203" t="s">
        <v>27</v>
      </c>
      <c r="M67" s="212">
        <v>4</v>
      </c>
      <c r="N67" s="48"/>
      <c r="O67" s="43">
        <f t="shared" si="16"/>
        <v>4</v>
      </c>
      <c r="P67" s="45">
        <v>5</v>
      </c>
      <c r="Q67" s="198" t="s">
        <v>139</v>
      </c>
      <c r="R67" s="51"/>
      <c r="S67" s="46"/>
      <c r="T67" s="62"/>
      <c r="U67" s="63"/>
      <c r="V67" s="43">
        <f t="shared" si="17"/>
        <v>0</v>
      </c>
    </row>
    <row r="68" spans="1:22" s="6" customFormat="1" ht="15" customHeight="1">
      <c r="A68"/>
      <c r="B68" s="45">
        <v>6</v>
      </c>
      <c r="C68" s="199" t="s">
        <v>19</v>
      </c>
      <c r="D68" s="59" t="s">
        <v>172</v>
      </c>
      <c r="E68" s="203" t="s">
        <v>169</v>
      </c>
      <c r="F68" s="62">
        <v>6</v>
      </c>
      <c r="G68" s="206">
        <v>3</v>
      </c>
      <c r="H68" s="43">
        <f t="shared" si="15"/>
        <v>9</v>
      </c>
      <c r="I68" s="45">
        <v>6</v>
      </c>
      <c r="J68" s="199" t="s">
        <v>19</v>
      </c>
      <c r="K68" s="59" t="s">
        <v>176</v>
      </c>
      <c r="L68" s="203" t="s">
        <v>169</v>
      </c>
      <c r="M68" s="212">
        <v>3</v>
      </c>
      <c r="N68" s="63"/>
      <c r="O68" s="43">
        <f t="shared" si="16"/>
        <v>3</v>
      </c>
      <c r="P68" s="45">
        <v>6</v>
      </c>
      <c r="Q68" s="199" t="s">
        <v>19</v>
      </c>
      <c r="R68" s="59"/>
      <c r="S68" s="46"/>
      <c r="T68" s="62"/>
      <c r="U68" s="63"/>
      <c r="V68" s="43">
        <f t="shared" si="17"/>
        <v>0</v>
      </c>
    </row>
    <row r="69" spans="1:22" s="6" customFormat="1" ht="15" customHeight="1">
      <c r="A69"/>
      <c r="B69" s="45">
        <v>7</v>
      </c>
      <c r="C69" s="200" t="s">
        <v>12</v>
      </c>
      <c r="D69" s="1" t="s">
        <v>119</v>
      </c>
      <c r="E69" s="203" t="s">
        <v>168</v>
      </c>
      <c r="F69" s="207">
        <v>10</v>
      </c>
      <c r="G69" s="206">
        <v>7</v>
      </c>
      <c r="H69" s="43">
        <f t="shared" si="15"/>
        <v>17</v>
      </c>
      <c r="I69" s="45">
        <v>7</v>
      </c>
      <c r="J69" s="200" t="s">
        <v>12</v>
      </c>
      <c r="K69" s="1" t="s">
        <v>116</v>
      </c>
      <c r="L69" s="203" t="s">
        <v>168</v>
      </c>
      <c r="M69" s="213">
        <v>10</v>
      </c>
      <c r="N69" s="63"/>
      <c r="O69" s="43">
        <f t="shared" si="16"/>
        <v>10</v>
      </c>
      <c r="P69" s="45">
        <v>7</v>
      </c>
      <c r="Q69" s="200" t="s">
        <v>12</v>
      </c>
      <c r="R69" s="59"/>
      <c r="S69" s="46"/>
      <c r="T69" s="47"/>
      <c r="U69" s="48"/>
      <c r="V69" s="43">
        <f t="shared" si="17"/>
        <v>0</v>
      </c>
    </row>
    <row r="70" spans="1:22" s="6" customFormat="1" ht="15" customHeight="1">
      <c r="A70"/>
      <c r="B70" s="45">
        <v>8</v>
      </c>
      <c r="C70" s="201" t="s">
        <v>144</v>
      </c>
      <c r="D70" s="59" t="s">
        <v>173</v>
      </c>
      <c r="E70" s="203" t="s">
        <v>102</v>
      </c>
      <c r="F70" s="207">
        <v>10</v>
      </c>
      <c r="G70" s="206">
        <v>10</v>
      </c>
      <c r="H70" s="43">
        <f t="shared" si="15"/>
        <v>20</v>
      </c>
      <c r="I70" s="45">
        <v>8</v>
      </c>
      <c r="J70" s="201" t="s">
        <v>144</v>
      </c>
      <c r="K70" s="59" t="s">
        <v>177</v>
      </c>
      <c r="L70" s="203" t="s">
        <v>102</v>
      </c>
      <c r="M70" s="212">
        <v>7</v>
      </c>
      <c r="N70" s="63"/>
      <c r="O70" s="43">
        <f t="shared" si="16"/>
        <v>7</v>
      </c>
      <c r="P70" s="45">
        <v>8</v>
      </c>
      <c r="Q70" s="201" t="s">
        <v>144</v>
      </c>
      <c r="R70" s="59"/>
      <c r="S70" s="46"/>
      <c r="T70" s="47"/>
      <c r="U70" s="48"/>
      <c r="V70" s="43">
        <f t="shared" si="17"/>
        <v>0</v>
      </c>
    </row>
    <row r="71" spans="1:22" s="6" customFormat="1" ht="15" customHeight="1">
      <c r="A71"/>
      <c r="B71" s="52">
        <v>9</v>
      </c>
      <c r="C71" s="202" t="s">
        <v>60</v>
      </c>
      <c r="D71" s="53"/>
      <c r="E71" s="204" t="s">
        <v>24</v>
      </c>
      <c r="F71" s="208">
        <v>10</v>
      </c>
      <c r="G71" s="209">
        <v>10</v>
      </c>
      <c r="H71" s="43">
        <f t="shared" si="15"/>
        <v>20</v>
      </c>
      <c r="I71" s="52">
        <v>9</v>
      </c>
      <c r="J71" s="202" t="s">
        <v>60</v>
      </c>
      <c r="K71" s="53"/>
      <c r="L71" s="204" t="s">
        <v>24</v>
      </c>
      <c r="M71" s="214">
        <v>10</v>
      </c>
      <c r="N71" s="122"/>
      <c r="O71" s="43">
        <f t="shared" si="16"/>
        <v>10</v>
      </c>
      <c r="P71" s="52">
        <v>9</v>
      </c>
      <c r="Q71" s="202" t="s">
        <v>60</v>
      </c>
      <c r="R71" s="53"/>
      <c r="S71" s="54"/>
      <c r="T71" s="121"/>
      <c r="U71" s="122"/>
      <c r="V71" s="43">
        <f t="shared" si="17"/>
        <v>0</v>
      </c>
    </row>
    <row r="72" ht="12.75"/>
    <row r="73" ht="12.75">
      <c r="B73" t="s">
        <v>161</v>
      </c>
    </row>
    <row r="74" spans="1:22" s="38" customFormat="1" ht="12.75">
      <c r="A74"/>
      <c r="B74" s="31" t="s">
        <v>48</v>
      </c>
      <c r="C74" s="32"/>
      <c r="D74" s="33" t="s">
        <v>49</v>
      </c>
      <c r="E74" s="34"/>
      <c r="F74" s="35" t="s">
        <v>33</v>
      </c>
      <c r="G74" s="34"/>
      <c r="H74" s="36"/>
      <c r="I74" s="37" t="s">
        <v>50</v>
      </c>
      <c r="J74" s="32"/>
      <c r="K74" s="33" t="s">
        <v>53</v>
      </c>
      <c r="L74" s="34"/>
      <c r="M74" s="35" t="s">
        <v>33</v>
      </c>
      <c r="N74" s="34"/>
      <c r="O74" s="36"/>
      <c r="P74" s="37" t="s">
        <v>52</v>
      </c>
      <c r="Q74" s="32"/>
      <c r="R74" s="33" t="s">
        <v>51</v>
      </c>
      <c r="S74" s="34"/>
      <c r="T74" s="35" t="s">
        <v>33</v>
      </c>
      <c r="U74" s="34"/>
      <c r="V74" s="36"/>
    </row>
    <row r="75" spans="1:22" s="6" customFormat="1" ht="15" customHeight="1">
      <c r="A75"/>
      <c r="B75" s="39">
        <v>1</v>
      </c>
      <c r="C75" s="177" t="s">
        <v>76</v>
      </c>
      <c r="D75" s="64" t="s">
        <v>111</v>
      </c>
      <c r="E75" s="46" t="s">
        <v>59</v>
      </c>
      <c r="F75" s="119">
        <v>2</v>
      </c>
      <c r="G75" s="120">
        <v>2</v>
      </c>
      <c r="H75" s="43">
        <f aca="true" t="shared" si="18" ref="H75:H83">SUM(F75:G75)</f>
        <v>4</v>
      </c>
      <c r="I75" s="39">
        <v>1</v>
      </c>
      <c r="J75" s="5" t="s">
        <v>80</v>
      </c>
      <c r="K75" s="40" t="s">
        <v>7</v>
      </c>
      <c r="L75" s="46" t="s">
        <v>28</v>
      </c>
      <c r="M75" s="41">
        <v>1</v>
      </c>
      <c r="N75" s="42">
        <v>1</v>
      </c>
      <c r="O75" s="43">
        <f aca="true" t="shared" si="19" ref="O75:O83">SUM(M75:N75)</f>
        <v>2</v>
      </c>
      <c r="P75" s="39">
        <v>1</v>
      </c>
      <c r="Q75" s="177" t="s">
        <v>75</v>
      </c>
      <c r="R75" s="40" t="s">
        <v>114</v>
      </c>
      <c r="S75" s="46" t="s">
        <v>28</v>
      </c>
      <c r="T75" s="41">
        <v>1</v>
      </c>
      <c r="U75" s="42">
        <v>1</v>
      </c>
      <c r="V75" s="43">
        <f aca="true" t="shared" si="20" ref="V75:V83">SUM(T75:U75)</f>
        <v>2</v>
      </c>
    </row>
    <row r="76" spans="1:22" s="6" customFormat="1" ht="15" customHeight="1">
      <c r="A76"/>
      <c r="B76" s="45">
        <v>2</v>
      </c>
      <c r="C76" s="49" t="s">
        <v>138</v>
      </c>
      <c r="D76" s="1" t="s">
        <v>32</v>
      </c>
      <c r="E76" s="46" t="s">
        <v>28</v>
      </c>
      <c r="F76" s="47">
        <v>1</v>
      </c>
      <c r="G76" s="48">
        <v>4</v>
      </c>
      <c r="H76" s="43">
        <f t="shared" si="18"/>
        <v>5</v>
      </c>
      <c r="I76" s="45">
        <v>2</v>
      </c>
      <c r="J76" s="27" t="s">
        <v>93</v>
      </c>
      <c r="K76" s="44" t="s">
        <v>109</v>
      </c>
      <c r="L76" s="46" t="s">
        <v>29</v>
      </c>
      <c r="M76" s="47">
        <v>2</v>
      </c>
      <c r="N76" s="48">
        <v>3</v>
      </c>
      <c r="O76" s="43">
        <f t="shared" si="19"/>
        <v>5</v>
      </c>
      <c r="P76" s="45">
        <v>2</v>
      </c>
      <c r="Q76" s="27" t="s">
        <v>92</v>
      </c>
      <c r="R76" s="44" t="s">
        <v>159</v>
      </c>
      <c r="S76" s="46" t="s">
        <v>158</v>
      </c>
      <c r="T76" s="62">
        <v>2</v>
      </c>
      <c r="U76" s="63">
        <v>2</v>
      </c>
      <c r="V76" s="43">
        <f t="shared" si="20"/>
        <v>4</v>
      </c>
    </row>
    <row r="77" spans="1:22" s="6" customFormat="1" ht="15" customHeight="1">
      <c r="A77"/>
      <c r="B77" s="45">
        <v>3</v>
      </c>
      <c r="C77" s="50" t="s">
        <v>77</v>
      </c>
      <c r="D77" s="51" t="s">
        <v>110</v>
      </c>
      <c r="E77" s="46" t="s">
        <v>29</v>
      </c>
      <c r="F77" s="47">
        <v>4</v>
      </c>
      <c r="G77" s="48">
        <v>1</v>
      </c>
      <c r="H77" s="43">
        <f t="shared" si="18"/>
        <v>5</v>
      </c>
      <c r="I77" s="45">
        <v>3</v>
      </c>
      <c r="J77" s="195" t="s">
        <v>211</v>
      </c>
      <c r="K77" s="51" t="s">
        <v>3</v>
      </c>
      <c r="L77" s="46" t="s">
        <v>27</v>
      </c>
      <c r="M77" s="47">
        <v>3</v>
      </c>
      <c r="N77" s="48">
        <v>4</v>
      </c>
      <c r="O77" s="43">
        <f t="shared" si="19"/>
        <v>7</v>
      </c>
      <c r="P77" s="45">
        <v>3</v>
      </c>
      <c r="Q77" s="3" t="s">
        <v>87</v>
      </c>
      <c r="R77" s="51" t="s">
        <v>46</v>
      </c>
      <c r="S77" s="46" t="s">
        <v>102</v>
      </c>
      <c r="T77" s="62">
        <v>4</v>
      </c>
      <c r="U77" s="63">
        <v>3</v>
      </c>
      <c r="V77" s="43">
        <f t="shared" si="20"/>
        <v>7</v>
      </c>
    </row>
    <row r="78" spans="1:22" s="6" customFormat="1" ht="15" customHeight="1">
      <c r="A78"/>
      <c r="B78" s="45">
        <v>4</v>
      </c>
      <c r="C78" s="2" t="s">
        <v>83</v>
      </c>
      <c r="D78" s="51" t="s">
        <v>118</v>
      </c>
      <c r="E78" s="46" t="s">
        <v>25</v>
      </c>
      <c r="F78" s="47">
        <v>5</v>
      </c>
      <c r="G78" s="48">
        <v>3</v>
      </c>
      <c r="H78" s="43">
        <f t="shared" si="18"/>
        <v>8</v>
      </c>
      <c r="I78" s="45">
        <v>4</v>
      </c>
      <c r="J78" s="2" t="s">
        <v>85</v>
      </c>
      <c r="K78" s="44" t="s">
        <v>157</v>
      </c>
      <c r="L78" s="46" t="s">
        <v>59</v>
      </c>
      <c r="M78" s="62">
        <v>7</v>
      </c>
      <c r="N78" s="63">
        <v>2</v>
      </c>
      <c r="O78" s="43">
        <f t="shared" si="19"/>
        <v>9</v>
      </c>
      <c r="P78" s="45">
        <v>4</v>
      </c>
      <c r="Q78" s="3" t="s">
        <v>86</v>
      </c>
      <c r="R78" s="44" t="s">
        <v>13</v>
      </c>
      <c r="S78" s="46" t="s">
        <v>25</v>
      </c>
      <c r="T78" s="47">
        <v>5</v>
      </c>
      <c r="U78" s="48">
        <v>5</v>
      </c>
      <c r="V78" s="43">
        <f t="shared" si="20"/>
        <v>10</v>
      </c>
    </row>
    <row r="79" spans="1:22" s="6" customFormat="1" ht="15" customHeight="1">
      <c r="A79"/>
      <c r="B79" s="45">
        <v>5</v>
      </c>
      <c r="C79" s="3" t="s">
        <v>88</v>
      </c>
      <c r="D79" s="59" t="s">
        <v>154</v>
      </c>
      <c r="E79" s="46" t="s">
        <v>24</v>
      </c>
      <c r="F79" s="47">
        <v>3</v>
      </c>
      <c r="G79" s="48">
        <v>5</v>
      </c>
      <c r="H79" s="43">
        <f t="shared" si="18"/>
        <v>8</v>
      </c>
      <c r="I79" s="45">
        <v>5</v>
      </c>
      <c r="J79" s="27" t="s">
        <v>94</v>
      </c>
      <c r="K79" s="51" t="s">
        <v>112</v>
      </c>
      <c r="L79" s="46" t="s">
        <v>24</v>
      </c>
      <c r="M79" s="47">
        <v>4</v>
      </c>
      <c r="N79" s="48">
        <v>6</v>
      </c>
      <c r="O79" s="43">
        <f t="shared" si="19"/>
        <v>10</v>
      </c>
      <c r="P79" s="45">
        <v>5</v>
      </c>
      <c r="Q79" s="195" t="s">
        <v>211</v>
      </c>
      <c r="R79" s="51" t="s">
        <v>156</v>
      </c>
      <c r="S79" s="46" t="s">
        <v>30</v>
      </c>
      <c r="T79" s="62">
        <v>7</v>
      </c>
      <c r="U79" s="63">
        <v>4</v>
      </c>
      <c r="V79" s="43">
        <f t="shared" si="20"/>
        <v>11</v>
      </c>
    </row>
    <row r="80" spans="1:22" s="6" customFormat="1" ht="15" customHeight="1">
      <c r="A80"/>
      <c r="B80" s="45">
        <v>6</v>
      </c>
      <c r="C80" s="50" t="s">
        <v>79</v>
      </c>
      <c r="D80" s="59" t="s">
        <v>155</v>
      </c>
      <c r="E80" s="46" t="s">
        <v>30</v>
      </c>
      <c r="F80" s="62">
        <v>6</v>
      </c>
      <c r="G80" s="63">
        <v>6</v>
      </c>
      <c r="H80" s="43">
        <f t="shared" si="18"/>
        <v>12</v>
      </c>
      <c r="I80" s="45">
        <v>6</v>
      </c>
      <c r="J80" s="4" t="s">
        <v>74</v>
      </c>
      <c r="K80" s="59" t="s">
        <v>2</v>
      </c>
      <c r="L80" s="46" t="s">
        <v>30</v>
      </c>
      <c r="M80" s="62">
        <v>5</v>
      </c>
      <c r="N80" s="63">
        <v>5</v>
      </c>
      <c r="O80" s="43">
        <f t="shared" si="19"/>
        <v>10</v>
      </c>
      <c r="P80" s="45">
        <v>6</v>
      </c>
      <c r="Q80" s="2" t="s">
        <v>84</v>
      </c>
      <c r="R80" s="59" t="s">
        <v>157</v>
      </c>
      <c r="S80" s="46" t="s">
        <v>59</v>
      </c>
      <c r="T80" s="62">
        <v>3</v>
      </c>
      <c r="U80" s="63">
        <v>9</v>
      </c>
      <c r="V80" s="43">
        <f t="shared" si="20"/>
        <v>12</v>
      </c>
    </row>
    <row r="81" spans="1:22" s="6" customFormat="1" ht="15" customHeight="1">
      <c r="A81"/>
      <c r="B81" s="45">
        <v>7</v>
      </c>
      <c r="C81" s="175" t="s">
        <v>91</v>
      </c>
      <c r="D81" s="1"/>
      <c r="E81" s="46" t="s">
        <v>27</v>
      </c>
      <c r="F81" s="207">
        <v>10</v>
      </c>
      <c r="G81" s="210">
        <v>10</v>
      </c>
      <c r="H81" s="43">
        <f t="shared" si="18"/>
        <v>20</v>
      </c>
      <c r="I81" s="45">
        <v>7</v>
      </c>
      <c r="J81" s="178" t="s">
        <v>78</v>
      </c>
      <c r="K81" s="1" t="s">
        <v>160</v>
      </c>
      <c r="L81" s="46" t="s">
        <v>102</v>
      </c>
      <c r="M81" s="62">
        <v>6</v>
      </c>
      <c r="N81" s="63">
        <v>9</v>
      </c>
      <c r="O81" s="43">
        <f t="shared" si="19"/>
        <v>15</v>
      </c>
      <c r="P81" s="45">
        <v>7</v>
      </c>
      <c r="Q81" s="49" t="s">
        <v>137</v>
      </c>
      <c r="R81" s="59" t="s">
        <v>10</v>
      </c>
      <c r="S81" s="46" t="s">
        <v>29</v>
      </c>
      <c r="T81" s="47">
        <v>6</v>
      </c>
      <c r="U81" s="48">
        <v>7</v>
      </c>
      <c r="V81" s="43">
        <f t="shared" si="20"/>
        <v>13</v>
      </c>
    </row>
    <row r="82" spans="1:22" s="6" customFormat="1" ht="15" customHeight="1">
      <c r="A82"/>
      <c r="B82" s="45">
        <v>8</v>
      </c>
      <c r="C82" s="175" t="s">
        <v>89</v>
      </c>
      <c r="D82" s="59"/>
      <c r="E82" s="46" t="s">
        <v>158</v>
      </c>
      <c r="F82" s="207">
        <v>10</v>
      </c>
      <c r="G82" s="210">
        <v>10</v>
      </c>
      <c r="H82" s="43">
        <f t="shared" si="18"/>
        <v>20</v>
      </c>
      <c r="I82" s="45">
        <v>8</v>
      </c>
      <c r="J82" s="49" t="s">
        <v>136</v>
      </c>
      <c r="K82" s="59" t="s">
        <v>47</v>
      </c>
      <c r="L82" s="46" t="s">
        <v>158</v>
      </c>
      <c r="M82" s="176">
        <v>9</v>
      </c>
      <c r="N82" s="63">
        <v>7</v>
      </c>
      <c r="O82" s="43">
        <f t="shared" si="19"/>
        <v>16</v>
      </c>
      <c r="P82" s="45">
        <v>8</v>
      </c>
      <c r="Q82" s="5" t="s">
        <v>81</v>
      </c>
      <c r="R82" s="59" t="s">
        <v>117</v>
      </c>
      <c r="S82" s="46" t="s">
        <v>24</v>
      </c>
      <c r="T82" s="47">
        <v>8</v>
      </c>
      <c r="U82" s="48">
        <v>6</v>
      </c>
      <c r="V82" s="43">
        <f t="shared" si="20"/>
        <v>14</v>
      </c>
    </row>
    <row r="83" spans="1:22" s="6" customFormat="1" ht="15" customHeight="1">
      <c r="A83"/>
      <c r="B83" s="52">
        <v>9</v>
      </c>
      <c r="C83" s="175" t="s">
        <v>90</v>
      </c>
      <c r="D83" s="53"/>
      <c r="E83" s="54" t="s">
        <v>102</v>
      </c>
      <c r="F83" s="208">
        <v>10</v>
      </c>
      <c r="G83" s="192">
        <v>10</v>
      </c>
      <c r="H83" s="43">
        <f t="shared" si="18"/>
        <v>20</v>
      </c>
      <c r="I83" s="52">
        <v>9</v>
      </c>
      <c r="J83" s="195" t="s">
        <v>211</v>
      </c>
      <c r="K83" s="53" t="s">
        <v>153</v>
      </c>
      <c r="L83" s="54" t="s">
        <v>25</v>
      </c>
      <c r="M83" s="121">
        <v>8</v>
      </c>
      <c r="N83" s="122">
        <v>8</v>
      </c>
      <c r="O83" s="43">
        <f t="shared" si="19"/>
        <v>16</v>
      </c>
      <c r="P83" s="52">
        <v>9</v>
      </c>
      <c r="Q83" s="5" t="s">
        <v>82</v>
      </c>
      <c r="R83" s="53" t="s">
        <v>15</v>
      </c>
      <c r="S83" s="54" t="s">
        <v>27</v>
      </c>
      <c r="T83" s="121">
        <v>9</v>
      </c>
      <c r="U83" s="122">
        <v>8</v>
      </c>
      <c r="V83" s="43">
        <f t="shared" si="20"/>
        <v>17</v>
      </c>
    </row>
    <row r="84" ht="12.75"/>
    <row r="85" ht="12.75">
      <c r="B85" t="s">
        <v>148</v>
      </c>
    </row>
    <row r="86" spans="1:22" s="38" customFormat="1" ht="12.75">
      <c r="A86"/>
      <c r="B86" s="31" t="s">
        <v>48</v>
      </c>
      <c r="C86" s="32"/>
      <c r="D86" s="33" t="s">
        <v>53</v>
      </c>
      <c r="E86" s="34"/>
      <c r="F86" s="35" t="s">
        <v>33</v>
      </c>
      <c r="G86" s="34"/>
      <c r="H86" s="36"/>
      <c r="I86" s="37" t="s">
        <v>50</v>
      </c>
      <c r="J86" s="32"/>
      <c r="K86" s="33" t="s">
        <v>51</v>
      </c>
      <c r="L86" s="34"/>
      <c r="M86" s="35" t="s">
        <v>33</v>
      </c>
      <c r="N86" s="34"/>
      <c r="O86" s="36"/>
      <c r="P86" s="37" t="s">
        <v>52</v>
      </c>
      <c r="Q86" s="32"/>
      <c r="R86" s="33" t="s">
        <v>49</v>
      </c>
      <c r="S86" s="34"/>
      <c r="T86" s="35" t="s">
        <v>33</v>
      </c>
      <c r="U86" s="34"/>
      <c r="V86" s="36"/>
    </row>
    <row r="87" spans="1:22" s="6" customFormat="1" ht="15" customHeight="1">
      <c r="A87"/>
      <c r="B87" s="39">
        <v>1</v>
      </c>
      <c r="C87" s="195" t="s">
        <v>211</v>
      </c>
      <c r="D87" s="64" t="s">
        <v>3</v>
      </c>
      <c r="E87" s="46" t="s">
        <v>59</v>
      </c>
      <c r="F87" s="119">
        <v>2</v>
      </c>
      <c r="G87" s="120">
        <v>2</v>
      </c>
      <c r="H87" s="43">
        <f aca="true" t="shared" si="21" ref="H87:H95">SUM(F87:G87)</f>
        <v>4</v>
      </c>
      <c r="I87" s="39">
        <v>1</v>
      </c>
      <c r="J87" s="195" t="s">
        <v>211</v>
      </c>
      <c r="K87" s="40" t="s">
        <v>3</v>
      </c>
      <c r="L87" s="46" t="s">
        <v>59</v>
      </c>
      <c r="M87" s="119">
        <v>1</v>
      </c>
      <c r="N87" s="120">
        <v>1</v>
      </c>
      <c r="O87" s="43">
        <f aca="true" t="shared" si="22" ref="O87:O95">SUM(M87:N87)</f>
        <v>2</v>
      </c>
      <c r="P87" s="39">
        <v>1</v>
      </c>
      <c r="Q87" s="27" t="s">
        <v>1</v>
      </c>
      <c r="R87" s="40" t="s">
        <v>5</v>
      </c>
      <c r="S87" s="46" t="s">
        <v>24</v>
      </c>
      <c r="T87" s="41">
        <v>1</v>
      </c>
      <c r="U87" s="42">
        <v>1</v>
      </c>
      <c r="V87" s="43">
        <f aca="true" t="shared" si="23" ref="V87:V95">SUM(T87:U87)</f>
        <v>2</v>
      </c>
    </row>
    <row r="88" spans="1:22" s="6" customFormat="1" ht="15" customHeight="1">
      <c r="A88"/>
      <c r="B88" s="45">
        <v>2</v>
      </c>
      <c r="C88" s="4" t="s">
        <v>55</v>
      </c>
      <c r="D88" s="1" t="s">
        <v>2</v>
      </c>
      <c r="E88" s="46" t="s">
        <v>25</v>
      </c>
      <c r="F88" s="47">
        <v>3</v>
      </c>
      <c r="G88" s="48">
        <v>3</v>
      </c>
      <c r="H88" s="43">
        <f t="shared" si="21"/>
        <v>6</v>
      </c>
      <c r="I88" s="45">
        <v>2</v>
      </c>
      <c r="J88" s="27" t="s">
        <v>1</v>
      </c>
      <c r="K88" s="44" t="s">
        <v>5</v>
      </c>
      <c r="L88" s="46" t="s">
        <v>24</v>
      </c>
      <c r="M88" s="47">
        <v>2</v>
      </c>
      <c r="N88" s="48">
        <v>2</v>
      </c>
      <c r="O88" s="43">
        <f t="shared" si="22"/>
        <v>4</v>
      </c>
      <c r="P88" s="45">
        <v>2</v>
      </c>
      <c r="Q88" s="195" t="s">
        <v>211</v>
      </c>
      <c r="R88" s="44" t="s">
        <v>3</v>
      </c>
      <c r="S88" s="46" t="s">
        <v>59</v>
      </c>
      <c r="T88" s="62">
        <v>2</v>
      </c>
      <c r="U88" s="63">
        <v>2</v>
      </c>
      <c r="V88" s="43">
        <f t="shared" si="23"/>
        <v>4</v>
      </c>
    </row>
    <row r="89" spans="1:22" s="6" customFormat="1" ht="15" customHeight="1">
      <c r="A89"/>
      <c r="B89" s="45">
        <v>3</v>
      </c>
      <c r="C89" s="49" t="s">
        <v>19</v>
      </c>
      <c r="D89" s="51" t="s">
        <v>32</v>
      </c>
      <c r="E89" s="46" t="s">
        <v>30</v>
      </c>
      <c r="F89" s="62">
        <v>6</v>
      </c>
      <c r="G89" s="63">
        <v>1</v>
      </c>
      <c r="H89" s="43">
        <f t="shared" si="21"/>
        <v>7</v>
      </c>
      <c r="I89" s="45">
        <v>3</v>
      </c>
      <c r="J89" s="50" t="s">
        <v>54</v>
      </c>
      <c r="K89" s="51" t="s">
        <v>63</v>
      </c>
      <c r="L89" s="46" t="s">
        <v>29</v>
      </c>
      <c r="M89" s="62">
        <v>5</v>
      </c>
      <c r="N89" s="63">
        <v>3</v>
      </c>
      <c r="O89" s="43">
        <f t="shared" si="22"/>
        <v>8</v>
      </c>
      <c r="P89" s="45">
        <v>3</v>
      </c>
      <c r="Q89" s="2" t="s">
        <v>4</v>
      </c>
      <c r="R89" s="51" t="s">
        <v>10</v>
      </c>
      <c r="S89" s="46" t="s">
        <v>27</v>
      </c>
      <c r="T89" s="47">
        <v>3</v>
      </c>
      <c r="U89" s="48">
        <v>3</v>
      </c>
      <c r="V89" s="43">
        <f t="shared" si="23"/>
        <v>6</v>
      </c>
    </row>
    <row r="90" spans="1:22" s="6" customFormat="1" ht="15" customHeight="1">
      <c r="A90"/>
      <c r="B90" s="45">
        <v>4</v>
      </c>
      <c r="C90" s="3" t="s">
        <v>12</v>
      </c>
      <c r="D90" s="51" t="s">
        <v>13</v>
      </c>
      <c r="E90" s="46" t="s">
        <v>28</v>
      </c>
      <c r="F90" s="47">
        <v>4</v>
      </c>
      <c r="G90" s="48">
        <v>4</v>
      </c>
      <c r="H90" s="43">
        <f t="shared" si="21"/>
        <v>8</v>
      </c>
      <c r="I90" s="45">
        <v>4</v>
      </c>
      <c r="J90" s="5" t="s">
        <v>6</v>
      </c>
      <c r="K90" s="51" t="s">
        <v>14</v>
      </c>
      <c r="L90" s="46" t="s">
        <v>26</v>
      </c>
      <c r="M90" s="47">
        <v>6</v>
      </c>
      <c r="N90" s="48">
        <v>4</v>
      </c>
      <c r="O90" s="43">
        <f t="shared" si="22"/>
        <v>10</v>
      </c>
      <c r="P90" s="45">
        <v>4</v>
      </c>
      <c r="Q90" s="5" t="s">
        <v>6</v>
      </c>
      <c r="R90" s="44" t="s">
        <v>15</v>
      </c>
      <c r="S90" s="46" t="s">
        <v>26</v>
      </c>
      <c r="T90" s="47">
        <v>6</v>
      </c>
      <c r="U90" s="48">
        <v>4</v>
      </c>
      <c r="V90" s="43">
        <f t="shared" si="23"/>
        <v>10</v>
      </c>
    </row>
    <row r="91" spans="1:22" s="6" customFormat="1" ht="15" customHeight="1">
      <c r="A91"/>
      <c r="B91" s="45">
        <v>5</v>
      </c>
      <c r="C91" s="5" t="s">
        <v>6</v>
      </c>
      <c r="D91" s="59" t="s">
        <v>7</v>
      </c>
      <c r="E91" s="46" t="s">
        <v>26</v>
      </c>
      <c r="F91" s="47">
        <v>1</v>
      </c>
      <c r="G91" s="48">
        <v>9</v>
      </c>
      <c r="H91" s="43">
        <f t="shared" si="21"/>
        <v>10</v>
      </c>
      <c r="I91" s="45">
        <v>5</v>
      </c>
      <c r="J91" s="4" t="s">
        <v>55</v>
      </c>
      <c r="K91" s="44" t="s">
        <v>45</v>
      </c>
      <c r="L91" s="46" t="s">
        <v>25</v>
      </c>
      <c r="M91" s="47">
        <v>4</v>
      </c>
      <c r="N91" s="48">
        <v>6</v>
      </c>
      <c r="O91" s="43">
        <f t="shared" si="22"/>
        <v>10</v>
      </c>
      <c r="P91" s="45">
        <v>5</v>
      </c>
      <c r="Q91" s="49" t="s">
        <v>19</v>
      </c>
      <c r="R91" s="51" t="s">
        <v>31</v>
      </c>
      <c r="S91" s="46" t="s">
        <v>30</v>
      </c>
      <c r="T91" s="62">
        <v>5</v>
      </c>
      <c r="U91" s="63">
        <v>5</v>
      </c>
      <c r="V91" s="43">
        <f t="shared" si="23"/>
        <v>10</v>
      </c>
    </row>
    <row r="92" spans="1:22" s="6" customFormat="1" ht="15" customHeight="1">
      <c r="A92"/>
      <c r="B92" s="45">
        <v>6</v>
      </c>
      <c r="C92" s="27" t="s">
        <v>1</v>
      </c>
      <c r="D92" s="59" t="s">
        <v>57</v>
      </c>
      <c r="E92" s="46" t="s">
        <v>24</v>
      </c>
      <c r="F92" s="47">
        <v>5</v>
      </c>
      <c r="G92" s="48">
        <v>6</v>
      </c>
      <c r="H92" s="43">
        <f t="shared" si="21"/>
        <v>11</v>
      </c>
      <c r="I92" s="45">
        <v>6</v>
      </c>
      <c r="J92" s="2" t="s">
        <v>4</v>
      </c>
      <c r="K92" s="59" t="s">
        <v>11</v>
      </c>
      <c r="L92" s="46" t="s">
        <v>27</v>
      </c>
      <c r="M92" s="47">
        <v>3</v>
      </c>
      <c r="N92" s="48">
        <v>8</v>
      </c>
      <c r="O92" s="43">
        <f t="shared" si="22"/>
        <v>11</v>
      </c>
      <c r="P92" s="45">
        <v>6</v>
      </c>
      <c r="Q92" s="175" t="s">
        <v>60</v>
      </c>
      <c r="R92" s="59" t="s">
        <v>61</v>
      </c>
      <c r="S92" s="46" t="s">
        <v>58</v>
      </c>
      <c r="T92" s="62">
        <v>4</v>
      </c>
      <c r="U92" s="63">
        <v>10</v>
      </c>
      <c r="V92" s="43">
        <f t="shared" si="23"/>
        <v>14</v>
      </c>
    </row>
    <row r="93" spans="1:22" s="6" customFormat="1" ht="15" customHeight="1">
      <c r="A93"/>
      <c r="B93" s="45">
        <v>7</v>
      </c>
      <c r="C93" s="2" t="s">
        <v>4</v>
      </c>
      <c r="D93" s="1" t="s">
        <v>47</v>
      </c>
      <c r="E93" s="46" t="s">
        <v>27</v>
      </c>
      <c r="F93" s="47">
        <v>9</v>
      </c>
      <c r="G93" s="48">
        <v>5</v>
      </c>
      <c r="H93" s="43">
        <f t="shared" si="21"/>
        <v>14</v>
      </c>
      <c r="I93" s="45">
        <v>7</v>
      </c>
      <c r="J93" s="3" t="s">
        <v>12</v>
      </c>
      <c r="K93" s="1" t="s">
        <v>46</v>
      </c>
      <c r="L93" s="46" t="s">
        <v>28</v>
      </c>
      <c r="M93" s="47">
        <v>7</v>
      </c>
      <c r="N93" s="48">
        <v>5</v>
      </c>
      <c r="O93" s="43">
        <f t="shared" si="22"/>
        <v>12</v>
      </c>
      <c r="P93" s="45">
        <v>7</v>
      </c>
      <c r="Q93" s="3" t="s">
        <v>12</v>
      </c>
      <c r="R93" s="59" t="s">
        <v>62</v>
      </c>
      <c r="S93" s="46" t="s">
        <v>28</v>
      </c>
      <c r="T93" s="47">
        <v>7</v>
      </c>
      <c r="U93" s="48">
        <v>7</v>
      </c>
      <c r="V93" s="43">
        <f t="shared" si="23"/>
        <v>14</v>
      </c>
    </row>
    <row r="94" spans="1:22" s="6" customFormat="1" ht="15" customHeight="1">
      <c r="A94"/>
      <c r="B94" s="45">
        <v>8</v>
      </c>
      <c r="C94" s="50" t="s">
        <v>54</v>
      </c>
      <c r="D94" s="59" t="s">
        <v>69</v>
      </c>
      <c r="E94" s="46" t="s">
        <v>29</v>
      </c>
      <c r="F94" s="62">
        <v>9</v>
      </c>
      <c r="G94" s="63">
        <v>7</v>
      </c>
      <c r="H94" s="43">
        <f t="shared" si="21"/>
        <v>16</v>
      </c>
      <c r="I94" s="45">
        <v>8</v>
      </c>
      <c r="J94" s="49" t="s">
        <v>19</v>
      </c>
      <c r="K94" s="59" t="s">
        <v>64</v>
      </c>
      <c r="L94" s="46" t="s">
        <v>30</v>
      </c>
      <c r="M94" s="62">
        <v>8</v>
      </c>
      <c r="N94" s="63">
        <v>7</v>
      </c>
      <c r="O94" s="43">
        <f t="shared" si="22"/>
        <v>15</v>
      </c>
      <c r="P94" s="45">
        <v>8</v>
      </c>
      <c r="Q94" s="50" t="s">
        <v>54</v>
      </c>
      <c r="R94" s="59" t="s">
        <v>9</v>
      </c>
      <c r="S94" s="46" t="s">
        <v>29</v>
      </c>
      <c r="T94" s="193">
        <v>10</v>
      </c>
      <c r="U94" s="63">
        <v>6</v>
      </c>
      <c r="V94" s="43">
        <f t="shared" si="23"/>
        <v>16</v>
      </c>
    </row>
    <row r="95" spans="1:22" s="6" customFormat="1" ht="15" customHeight="1">
      <c r="A95"/>
      <c r="B95" s="52">
        <v>9</v>
      </c>
      <c r="C95" s="175" t="s">
        <v>162</v>
      </c>
      <c r="D95" s="53"/>
      <c r="E95" s="54" t="s">
        <v>58</v>
      </c>
      <c r="F95" s="189">
        <v>10</v>
      </c>
      <c r="G95" s="190">
        <v>10</v>
      </c>
      <c r="H95" s="43">
        <f t="shared" si="21"/>
        <v>20</v>
      </c>
      <c r="I95" s="52">
        <v>9</v>
      </c>
      <c r="J95" s="175" t="s">
        <v>60</v>
      </c>
      <c r="K95" s="53" t="s">
        <v>16</v>
      </c>
      <c r="L95" s="54" t="s">
        <v>58</v>
      </c>
      <c r="M95" s="191">
        <v>10</v>
      </c>
      <c r="N95" s="192">
        <v>10</v>
      </c>
      <c r="O95" s="43">
        <f t="shared" si="22"/>
        <v>20</v>
      </c>
      <c r="P95" s="52">
        <v>9</v>
      </c>
      <c r="Q95" s="4" t="s">
        <v>55</v>
      </c>
      <c r="R95" s="53" t="s">
        <v>8</v>
      </c>
      <c r="S95" s="54" t="s">
        <v>25</v>
      </c>
      <c r="T95" s="191">
        <v>10</v>
      </c>
      <c r="U95" s="190">
        <v>10</v>
      </c>
      <c r="V95" s="43">
        <f t="shared" si="23"/>
        <v>20</v>
      </c>
    </row>
    <row r="96" ht="12.75"/>
    <row r="97" ht="12.75">
      <c r="B97" t="s">
        <v>170</v>
      </c>
    </row>
    <row r="98" spans="2:29" ht="12.75">
      <c r="B98" s="143" t="s">
        <v>48</v>
      </c>
      <c r="C98" s="32"/>
      <c r="D98" s="144" t="s">
        <v>49</v>
      </c>
      <c r="E98" s="145"/>
      <c r="F98" s="35" t="s">
        <v>33</v>
      </c>
      <c r="G98" s="34"/>
      <c r="H98" s="36"/>
      <c r="I98" s="37" t="s">
        <v>50</v>
      </c>
      <c r="J98" s="32"/>
      <c r="K98" s="144" t="s">
        <v>51</v>
      </c>
      <c r="L98" s="145"/>
      <c r="M98" s="35" t="s">
        <v>33</v>
      </c>
      <c r="N98" s="34"/>
      <c r="O98" s="36"/>
      <c r="P98" s="37" t="s">
        <v>52</v>
      </c>
      <c r="Q98" s="32"/>
      <c r="R98" s="144" t="s">
        <v>53</v>
      </c>
      <c r="S98" s="145"/>
      <c r="T98" s="146" t="s">
        <v>33</v>
      </c>
      <c r="U98" s="145"/>
      <c r="V98" s="36"/>
      <c r="W98" s="38"/>
      <c r="X98" s="38"/>
      <c r="Y98" s="38"/>
      <c r="Z98" s="38"/>
      <c r="AA98" s="38"/>
      <c r="AB98" s="38"/>
      <c r="AC98" s="38"/>
    </row>
    <row r="99" spans="2:29" ht="12.75">
      <c r="B99" s="147">
        <v>1</v>
      </c>
      <c r="C99" s="148" t="s">
        <v>139</v>
      </c>
      <c r="D99" s="64" t="s">
        <v>114</v>
      </c>
      <c r="E99" s="149"/>
      <c r="F99" s="150">
        <v>1</v>
      </c>
      <c r="G99" s="42">
        <v>1</v>
      </c>
      <c r="H99" s="43">
        <v>2</v>
      </c>
      <c r="I99" s="39"/>
      <c r="J99" s="151" t="s">
        <v>139</v>
      </c>
      <c r="K99" s="152" t="s">
        <v>140</v>
      </c>
      <c r="L99" s="149"/>
      <c r="M99" s="41"/>
      <c r="N99" s="42"/>
      <c r="O99" s="43"/>
      <c r="P99" s="39"/>
      <c r="Q99" s="151" t="s">
        <v>139</v>
      </c>
      <c r="R99" s="152" t="s">
        <v>141</v>
      </c>
      <c r="S99" s="149"/>
      <c r="T99" s="41"/>
      <c r="U99" s="42"/>
      <c r="V99" s="43">
        <v>0</v>
      </c>
      <c r="W99" s="6"/>
      <c r="X99" s="6"/>
      <c r="Y99" s="6"/>
      <c r="Z99" s="6"/>
      <c r="AA99" s="6"/>
      <c r="AB99" s="6"/>
      <c r="AC99" s="6"/>
    </row>
    <row r="100" spans="2:29" ht="12.75">
      <c r="B100" s="153">
        <v>2</v>
      </c>
      <c r="C100" s="154" t="s">
        <v>1</v>
      </c>
      <c r="D100" s="59" t="s">
        <v>57</v>
      </c>
      <c r="E100" s="46"/>
      <c r="F100" s="155">
        <v>2</v>
      </c>
      <c r="G100" s="48">
        <v>3</v>
      </c>
      <c r="H100" s="43">
        <v>5</v>
      </c>
      <c r="I100" s="45"/>
      <c r="J100" s="156" t="s">
        <v>1</v>
      </c>
      <c r="K100" s="59"/>
      <c r="L100" s="46"/>
      <c r="M100" s="47"/>
      <c r="N100" s="48"/>
      <c r="O100" s="43"/>
      <c r="P100" s="45"/>
      <c r="Q100" s="156" t="s">
        <v>1</v>
      </c>
      <c r="R100" s="59"/>
      <c r="S100" s="46"/>
      <c r="T100" s="47"/>
      <c r="U100" s="48"/>
      <c r="V100" s="43">
        <v>0</v>
      </c>
      <c r="W100" s="6"/>
      <c r="X100" s="6"/>
      <c r="Y100" s="6"/>
      <c r="Z100" s="6"/>
      <c r="AA100" s="6"/>
      <c r="AB100" s="6"/>
      <c r="AC100" s="6"/>
    </row>
    <row r="101" spans="2:29" ht="12.75">
      <c r="B101" s="153">
        <v>3</v>
      </c>
      <c r="C101" s="175" t="s">
        <v>91</v>
      </c>
      <c r="D101" s="59" t="s">
        <v>61</v>
      </c>
      <c r="E101" s="46"/>
      <c r="F101" s="155">
        <v>4</v>
      </c>
      <c r="G101" s="48">
        <v>4</v>
      </c>
      <c r="H101" s="43">
        <v>8</v>
      </c>
      <c r="I101" s="45"/>
      <c r="J101" s="157" t="s">
        <v>6</v>
      </c>
      <c r="K101" s="59"/>
      <c r="L101" s="46"/>
      <c r="M101" s="47"/>
      <c r="N101" s="48"/>
      <c r="O101" s="43"/>
      <c r="P101" s="45"/>
      <c r="Q101" s="157" t="s">
        <v>6</v>
      </c>
      <c r="R101" s="59"/>
      <c r="S101" s="46"/>
      <c r="T101" s="47"/>
      <c r="U101" s="48"/>
      <c r="V101" s="43">
        <v>0</v>
      </c>
      <c r="W101" s="6"/>
      <c r="X101" s="6"/>
      <c r="Y101" s="6"/>
      <c r="Z101" s="6"/>
      <c r="AA101" s="6"/>
      <c r="AB101" s="6"/>
      <c r="AC101" s="6"/>
    </row>
    <row r="102" spans="2:29" ht="12.75">
      <c r="B102" s="153">
        <v>4</v>
      </c>
      <c r="C102" s="158" t="s">
        <v>142</v>
      </c>
      <c r="D102" s="59" t="s">
        <v>32</v>
      </c>
      <c r="E102" s="46"/>
      <c r="F102" s="155">
        <v>3</v>
      </c>
      <c r="G102" s="48">
        <v>6</v>
      </c>
      <c r="H102" s="43">
        <v>9</v>
      </c>
      <c r="I102" s="45"/>
      <c r="J102" s="159" t="s">
        <v>143</v>
      </c>
      <c r="K102" s="59"/>
      <c r="L102" s="46"/>
      <c r="M102" s="47"/>
      <c r="N102" s="48"/>
      <c r="O102" s="43"/>
      <c r="P102" s="45"/>
      <c r="Q102" s="159" t="s">
        <v>143</v>
      </c>
      <c r="R102" s="59"/>
      <c r="S102" s="46"/>
      <c r="T102" s="47"/>
      <c r="U102" s="48"/>
      <c r="V102" s="43">
        <v>0</v>
      </c>
      <c r="W102" s="6"/>
      <c r="X102" s="6"/>
      <c r="Y102" s="6"/>
      <c r="Z102" s="6"/>
      <c r="AA102" s="6"/>
      <c r="AB102" s="6"/>
      <c r="AC102" s="6"/>
    </row>
    <row r="103" spans="2:29" ht="12.75">
      <c r="B103" s="153">
        <v>5</v>
      </c>
      <c r="C103" s="160" t="s">
        <v>143</v>
      </c>
      <c r="D103" s="59" t="s">
        <v>47</v>
      </c>
      <c r="E103" s="46"/>
      <c r="F103" s="155">
        <v>8</v>
      </c>
      <c r="G103" s="48">
        <v>2</v>
      </c>
      <c r="H103" s="43">
        <v>10</v>
      </c>
      <c r="I103" s="45"/>
      <c r="J103" s="161" t="s">
        <v>142</v>
      </c>
      <c r="K103" s="59"/>
      <c r="L103" s="46"/>
      <c r="M103" s="47"/>
      <c r="N103" s="48"/>
      <c r="O103" s="43"/>
      <c r="P103" s="45"/>
      <c r="Q103" s="161" t="s">
        <v>142</v>
      </c>
      <c r="R103" s="59"/>
      <c r="S103" s="46"/>
      <c r="T103" s="47"/>
      <c r="U103" s="48"/>
      <c r="V103" s="43">
        <v>0</v>
      </c>
      <c r="W103" s="6"/>
      <c r="X103" s="6"/>
      <c r="Y103" s="6"/>
      <c r="Z103" s="6"/>
      <c r="AA103" s="6"/>
      <c r="AB103" s="6"/>
      <c r="AC103" s="6"/>
    </row>
    <row r="104" spans="2:29" ht="12.75">
      <c r="B104" s="153">
        <v>6</v>
      </c>
      <c r="C104" s="162" t="s">
        <v>144</v>
      </c>
      <c r="D104" s="59" t="s">
        <v>45</v>
      </c>
      <c r="E104" s="46"/>
      <c r="F104" s="155">
        <v>6</v>
      </c>
      <c r="G104" s="48">
        <v>5</v>
      </c>
      <c r="H104" s="43">
        <v>11</v>
      </c>
      <c r="I104" s="45"/>
      <c r="J104" s="175" t="s">
        <v>91</v>
      </c>
      <c r="K104" s="59"/>
      <c r="L104" s="46"/>
      <c r="M104" s="47"/>
      <c r="N104" s="48"/>
      <c r="O104" s="43"/>
      <c r="P104" s="45"/>
      <c r="Q104" s="175" t="s">
        <v>91</v>
      </c>
      <c r="R104" s="59"/>
      <c r="S104" s="46"/>
      <c r="T104" s="47"/>
      <c r="U104" s="48"/>
      <c r="V104" s="43">
        <v>0</v>
      </c>
      <c r="W104" s="6"/>
      <c r="X104" s="6"/>
      <c r="Y104" s="6"/>
      <c r="Z104" s="6"/>
      <c r="AA104" s="6"/>
      <c r="AB104" s="6"/>
      <c r="AC104" s="6"/>
    </row>
    <row r="105" spans="2:29" ht="12.75">
      <c r="B105" s="153">
        <v>7</v>
      </c>
      <c r="C105" s="163" t="s">
        <v>12</v>
      </c>
      <c r="D105" s="59" t="s">
        <v>62</v>
      </c>
      <c r="E105" s="46"/>
      <c r="F105" s="155">
        <v>5</v>
      </c>
      <c r="G105" s="48">
        <v>8</v>
      </c>
      <c r="H105" s="43">
        <v>13</v>
      </c>
      <c r="I105" s="45"/>
      <c r="J105" s="164" t="s">
        <v>144</v>
      </c>
      <c r="K105" s="59"/>
      <c r="L105" s="46"/>
      <c r="M105" s="47"/>
      <c r="N105" s="48"/>
      <c r="O105" s="43"/>
      <c r="P105" s="45"/>
      <c r="Q105" s="164" t="s">
        <v>144</v>
      </c>
      <c r="R105" s="59"/>
      <c r="S105" s="46"/>
      <c r="T105" s="47"/>
      <c r="U105" s="48"/>
      <c r="V105" s="43">
        <v>0</v>
      </c>
      <c r="W105" s="6"/>
      <c r="X105" s="6"/>
      <c r="Y105" s="6"/>
      <c r="Z105" s="6"/>
      <c r="AA105" s="6"/>
      <c r="AB105" s="6"/>
      <c r="AC105" s="6"/>
    </row>
    <row r="106" spans="2:29" ht="14.25">
      <c r="B106" s="153">
        <v>8</v>
      </c>
      <c r="C106" s="165" t="s">
        <v>6</v>
      </c>
      <c r="D106" s="59" t="s">
        <v>15</v>
      </c>
      <c r="E106" s="46"/>
      <c r="F106" s="155">
        <v>7</v>
      </c>
      <c r="G106" s="48">
        <v>7</v>
      </c>
      <c r="H106" s="43">
        <v>14</v>
      </c>
      <c r="I106" s="45"/>
      <c r="J106" s="195" t="s">
        <v>211</v>
      </c>
      <c r="K106" s="59"/>
      <c r="L106" s="46"/>
      <c r="M106" s="47"/>
      <c r="N106" s="48"/>
      <c r="O106" s="43"/>
      <c r="P106" s="45"/>
      <c r="Q106" s="195" t="s">
        <v>211</v>
      </c>
      <c r="R106" s="59"/>
      <c r="S106" s="46"/>
      <c r="T106" s="47"/>
      <c r="U106" s="48"/>
      <c r="V106" s="43">
        <v>0</v>
      </c>
      <c r="W106" s="6"/>
      <c r="X106" s="6"/>
      <c r="Y106" s="6"/>
      <c r="Z106" s="6"/>
      <c r="AA106" s="6"/>
      <c r="AB106" s="6"/>
      <c r="AC106" s="6"/>
    </row>
    <row r="107" spans="2:29" ht="14.25">
      <c r="B107" s="166">
        <v>9</v>
      </c>
      <c r="C107" s="195" t="s">
        <v>211</v>
      </c>
      <c r="D107" s="167" t="s">
        <v>145</v>
      </c>
      <c r="E107" s="54"/>
      <c r="F107" s="168">
        <v>9</v>
      </c>
      <c r="G107" s="122">
        <v>9</v>
      </c>
      <c r="H107" s="43">
        <v>18</v>
      </c>
      <c r="I107" s="52"/>
      <c r="J107" s="169" t="s">
        <v>12</v>
      </c>
      <c r="K107" s="167"/>
      <c r="L107" s="54"/>
      <c r="M107" s="121"/>
      <c r="N107" s="122"/>
      <c r="O107" s="43"/>
      <c r="P107" s="52"/>
      <c r="Q107" s="169" t="s">
        <v>12</v>
      </c>
      <c r="R107" s="167"/>
      <c r="S107" s="54"/>
      <c r="T107" s="121"/>
      <c r="U107" s="122"/>
      <c r="V107" s="43">
        <v>0</v>
      </c>
      <c r="W107" s="6"/>
      <c r="X107" s="6"/>
      <c r="Y107" s="6"/>
      <c r="Z107" s="6"/>
      <c r="AA107" s="6"/>
      <c r="AB107" s="6"/>
      <c r="AC107" s="6"/>
    </row>
    <row r="108" ht="12.75"/>
    <row r="109" spans="6:15" ht="11.25">
      <c r="F109" s="170" t="s">
        <v>41</v>
      </c>
      <c r="G109" s="55">
        <v>10</v>
      </c>
      <c r="H109" s="55" t="s">
        <v>146</v>
      </c>
      <c r="M109" s="171" t="s">
        <v>42</v>
      </c>
      <c r="O109" s="55" t="s">
        <v>147</v>
      </c>
    </row>
    <row r="110" spans="6:15" ht="11.25">
      <c r="F110" s="172" t="s">
        <v>40</v>
      </c>
      <c r="H110" s="55" t="s">
        <v>147</v>
      </c>
      <c r="M110" s="173" t="s">
        <v>43</v>
      </c>
      <c r="N110" s="55">
        <v>10</v>
      </c>
      <c r="O110" s="55" t="s">
        <v>146</v>
      </c>
    </row>
    <row r="111" spans="6:8" ht="12.75">
      <c r="F111" s="174" t="s">
        <v>56</v>
      </c>
      <c r="H111" s="55" t="s">
        <v>147</v>
      </c>
    </row>
  </sheetData>
  <sheetProtection/>
  <protectedRanges>
    <protectedRange sqref="J65:J71 Q65:Q71 Q63 J63 C63 C65:C71" name="Range 1_1_1_6"/>
    <protectedRange sqref="J57:J58 C52:C58 J51:J55 Q51 Q53:Q58" name="Range 1_1_1"/>
    <protectedRange sqref="C59 J59 Q59" name="Range 1_1_1_2"/>
    <protectedRange sqref="Q42:Q46 C42:C46 J40:J46 C39:C40 Q39:Q40" name="Range 1_1_1_1"/>
    <protectedRange sqref="C47 J47 Q47" name="Range 1_1_1_2_1"/>
    <protectedRange sqref="C3:C10 C27:C34 J27:J34 J39 Q41 Q27:Q34 J56 C51 C41 J77 Q52 C64 J64 Q64 J83 Q79 C87 J87 J106 Q106 Q88 Q15:Q22 J3:J10 J15:J22 Q3:Q10 C15:C22 C107" name="Range 1_1_1_3"/>
    <protectedRange sqref="C35 Q35 J35 J23 C23 Q23 C11 J11 Q11" name="Range 1_1_1_2_2"/>
  </protectedRanges>
  <conditionalFormatting sqref="F87:G95 M87:N95 T87:U95 F99:G107 M99:N107 T99:U107 M75:N83 T75:U83 F75:G83 F63:G71 T63:U71 M63:N71 M51:N59 T51:U59 F51:G59 M39:N47 T39:U47 F39:G47 M27:N35 T27:U35 F27:G35 M15:N23 F15:G23 T15:U23 M3:N11 F3:G11 T3:U11">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W57"/>
  <sheetViews>
    <sheetView workbookViewId="0" topLeftCell="A1">
      <pane xSplit="4" topLeftCell="E1" activePane="topRight" state="frozen"/>
      <selection pane="topLeft" activeCell="B30" sqref="B30"/>
      <selection pane="topRight" activeCell="AA10" sqref="AA10"/>
    </sheetView>
  </sheetViews>
  <sheetFormatPr defaultColWidth="9.140625" defaultRowHeight="12.75"/>
  <cols>
    <col min="1" max="1" width="3.28125" style="85" bestFit="1" customWidth="1"/>
    <col min="2" max="2" width="5.00390625" style="86" bestFit="1" customWidth="1"/>
    <col min="3" max="3" width="5.421875" style="115" customWidth="1"/>
    <col min="4" max="4" width="19.7109375" style="78" customWidth="1"/>
    <col min="5" max="18" width="3.00390625" style="78" customWidth="1"/>
    <col min="19" max="19" width="6.8515625" style="114" bestFit="1" customWidth="1"/>
    <col min="20" max="20" width="3.8515625" style="78" bestFit="1" customWidth="1"/>
    <col min="21" max="21" width="4.00390625" style="114" bestFit="1" customWidth="1"/>
    <col min="22" max="22" width="2.8515625" style="78" customWidth="1"/>
    <col min="23" max="23" width="8.28125" style="114" bestFit="1" customWidth="1"/>
    <col min="24" max="16384" width="9.140625" style="78" customWidth="1"/>
  </cols>
  <sheetData>
    <row r="1" spans="1:23" ht="11.25">
      <c r="A1" s="75" t="s">
        <v>70</v>
      </c>
      <c r="B1" s="76"/>
      <c r="C1" s="101"/>
      <c r="D1" s="81"/>
      <c r="E1" s="102"/>
      <c r="F1" s="77"/>
      <c r="G1" s="102"/>
      <c r="H1" s="77"/>
      <c r="I1" s="102"/>
      <c r="J1" s="77"/>
      <c r="K1" s="102"/>
      <c r="L1" s="77"/>
      <c r="M1" s="102"/>
      <c r="N1" s="77"/>
      <c r="O1" s="102"/>
      <c r="P1" s="77"/>
      <c r="Q1" s="102"/>
      <c r="R1" s="77"/>
      <c r="S1" s="100"/>
      <c r="T1" s="77"/>
      <c r="U1" s="103"/>
      <c r="W1" s="100"/>
    </row>
    <row r="2" spans="1:23" s="83" customFormat="1" ht="11.25">
      <c r="A2" s="79" t="s">
        <v>71</v>
      </c>
      <c r="B2" s="104" t="s">
        <v>72</v>
      </c>
      <c r="C2" s="80" t="s">
        <v>0</v>
      </c>
      <c r="D2" s="127" t="s">
        <v>105</v>
      </c>
      <c r="E2" s="105" t="s">
        <v>122</v>
      </c>
      <c r="F2" s="81"/>
      <c r="G2" s="105" t="s">
        <v>163</v>
      </c>
      <c r="H2" s="81"/>
      <c r="I2" s="105" t="s">
        <v>183</v>
      </c>
      <c r="J2" s="81"/>
      <c r="K2" s="105" t="s">
        <v>189</v>
      </c>
      <c r="L2" s="81"/>
      <c r="M2" s="102" t="s">
        <v>194</v>
      </c>
      <c r="N2" s="81"/>
      <c r="O2" s="102" t="s">
        <v>207</v>
      </c>
      <c r="P2" s="81"/>
      <c r="Q2" s="102" t="s">
        <v>217</v>
      </c>
      <c r="R2" s="81"/>
      <c r="S2" s="80" t="s">
        <v>104</v>
      </c>
      <c r="T2" s="82" t="s">
        <v>106</v>
      </c>
      <c r="U2" s="80" t="s">
        <v>124</v>
      </c>
      <c r="W2" s="80" t="s">
        <v>125</v>
      </c>
    </row>
    <row r="3" spans="1:23" ht="11.25">
      <c r="A3" s="85">
        <v>1</v>
      </c>
      <c r="B3" s="84">
        <f aca="true" t="shared" si="0" ref="B3:B34">RANK(S3,ave_result,1)</f>
        <v>1</v>
      </c>
      <c r="C3" s="4" t="s">
        <v>108</v>
      </c>
      <c r="D3" s="126" t="s">
        <v>114</v>
      </c>
      <c r="E3" s="128"/>
      <c r="F3" s="108"/>
      <c r="G3" s="128">
        <v>1</v>
      </c>
      <c r="H3" s="110">
        <v>1</v>
      </c>
      <c r="I3" s="249">
        <v>8</v>
      </c>
      <c r="J3" s="108">
        <v>2</v>
      </c>
      <c r="K3" s="128">
        <v>3</v>
      </c>
      <c r="L3" s="108">
        <v>3</v>
      </c>
      <c r="M3" s="128">
        <v>1</v>
      </c>
      <c r="N3" s="108">
        <v>1</v>
      </c>
      <c r="O3" s="128"/>
      <c r="P3" s="108"/>
      <c r="Q3" s="128">
        <v>1</v>
      </c>
      <c r="R3" s="108">
        <v>1</v>
      </c>
      <c r="S3" s="129">
        <f>IF(T3&lt;&gt;0,IF(T3&gt;2,IF(T3&gt;7,(SUM(E3:R3)-MAX(E3:R3))/(T3-1),AVERAGE(E3:R3)),(AVERAGE(E3:R3)+W3)/2),W3)</f>
        <v>1.5555555555555556</v>
      </c>
      <c r="T3" s="123">
        <f aca="true" t="shared" si="1" ref="T3:T34">COUNTA(E3:R3)</f>
        <v>10</v>
      </c>
      <c r="U3" s="124">
        <f aca="true" t="shared" si="2" ref="U3:U34">MIN(E3:R3)</f>
        <v>1</v>
      </c>
      <c r="W3" s="106">
        <v>4.333333333333333</v>
      </c>
    </row>
    <row r="4" spans="1:23" ht="11.25">
      <c r="A4" s="85">
        <v>2</v>
      </c>
      <c r="B4" s="84">
        <f t="shared" si="0"/>
        <v>2</v>
      </c>
      <c r="C4" s="30" t="s">
        <v>211</v>
      </c>
      <c r="D4" s="107" t="s">
        <v>3</v>
      </c>
      <c r="E4" s="130">
        <v>2</v>
      </c>
      <c r="F4" s="110">
        <v>2</v>
      </c>
      <c r="G4" s="130">
        <v>3</v>
      </c>
      <c r="H4" s="247">
        <v>4</v>
      </c>
      <c r="I4" s="130">
        <v>1</v>
      </c>
      <c r="J4" s="110">
        <v>2</v>
      </c>
      <c r="K4" s="130">
        <v>1</v>
      </c>
      <c r="L4" s="110">
        <v>1</v>
      </c>
      <c r="M4" s="130">
        <v>1</v>
      </c>
      <c r="N4" s="110">
        <v>3</v>
      </c>
      <c r="O4" s="130">
        <v>3</v>
      </c>
      <c r="P4" s="110">
        <v>1</v>
      </c>
      <c r="Q4" s="130">
        <v>1</v>
      </c>
      <c r="R4" s="110">
        <v>4</v>
      </c>
      <c r="S4" s="106">
        <f aca="true" t="shared" si="3" ref="S4:S34">IF(T4&lt;&gt;0,IF(T4&gt;2,IF(T4&gt;7,(SUM(E4:R4)-MAX(E4:R4))/(T4-1),AVERAGE(E4:R4)),(AVERAGE(E4:R4)+W4)/2),W4)</f>
        <v>1.9230769230769231</v>
      </c>
      <c r="T4" s="109">
        <f t="shared" si="1"/>
        <v>14</v>
      </c>
      <c r="U4" s="125">
        <f t="shared" si="2"/>
        <v>1</v>
      </c>
      <c r="W4" s="106">
        <v>3.888888888888889</v>
      </c>
    </row>
    <row r="5" spans="1:23" ht="11.25">
      <c r="A5" s="85">
        <v>3</v>
      </c>
      <c r="B5" s="84">
        <f t="shared" si="0"/>
        <v>3</v>
      </c>
      <c r="C5" s="27" t="s">
        <v>1</v>
      </c>
      <c r="D5" s="107" t="s">
        <v>159</v>
      </c>
      <c r="E5" s="130"/>
      <c r="F5" s="110"/>
      <c r="G5" s="130">
        <v>2</v>
      </c>
      <c r="H5" s="110">
        <v>2</v>
      </c>
      <c r="I5" s="130"/>
      <c r="J5" s="110"/>
      <c r="K5" s="130"/>
      <c r="L5" s="110"/>
      <c r="M5" s="130"/>
      <c r="N5" s="110"/>
      <c r="O5" s="130"/>
      <c r="P5" s="110"/>
      <c r="Q5" s="130"/>
      <c r="R5" s="110"/>
      <c r="S5" s="106">
        <f t="shared" si="3"/>
        <v>2</v>
      </c>
      <c r="T5" s="109">
        <f t="shared" si="1"/>
        <v>2</v>
      </c>
      <c r="U5" s="125">
        <f t="shared" si="2"/>
        <v>2</v>
      </c>
      <c r="W5" s="106">
        <v>2</v>
      </c>
    </row>
    <row r="6" spans="1:23" ht="11.25">
      <c r="A6" s="85">
        <v>6</v>
      </c>
      <c r="B6" s="84">
        <f t="shared" si="0"/>
        <v>4</v>
      </c>
      <c r="C6" s="4" t="s">
        <v>108</v>
      </c>
      <c r="D6" s="107" t="s">
        <v>110</v>
      </c>
      <c r="E6" s="130"/>
      <c r="F6" s="110"/>
      <c r="G6" s="130">
        <v>4</v>
      </c>
      <c r="H6" s="110">
        <v>1</v>
      </c>
      <c r="I6" s="248">
        <v>9</v>
      </c>
      <c r="J6" s="110">
        <v>4</v>
      </c>
      <c r="K6" s="130">
        <v>2</v>
      </c>
      <c r="L6" s="110">
        <v>5</v>
      </c>
      <c r="M6" s="130">
        <v>1</v>
      </c>
      <c r="N6" s="110">
        <v>1</v>
      </c>
      <c r="O6" s="130">
        <v>1</v>
      </c>
      <c r="P6" s="110">
        <v>2</v>
      </c>
      <c r="Q6" s="130">
        <v>1</v>
      </c>
      <c r="R6" s="110">
        <v>1</v>
      </c>
      <c r="S6" s="106">
        <f t="shared" si="3"/>
        <v>2.090909090909091</v>
      </c>
      <c r="T6" s="109">
        <f t="shared" si="1"/>
        <v>12</v>
      </c>
      <c r="U6" s="125">
        <f t="shared" si="2"/>
        <v>1</v>
      </c>
      <c r="W6" s="106">
        <v>2.6666666666666665</v>
      </c>
    </row>
    <row r="7" spans="1:23" ht="11.25">
      <c r="A7" s="85">
        <v>4</v>
      </c>
      <c r="B7" s="84">
        <f t="shared" si="0"/>
        <v>5</v>
      </c>
      <c r="C7" s="30" t="s">
        <v>211</v>
      </c>
      <c r="D7" s="107" t="s">
        <v>107</v>
      </c>
      <c r="E7" s="130"/>
      <c r="F7" s="110"/>
      <c r="G7" s="130"/>
      <c r="H7" s="110"/>
      <c r="I7" s="130">
        <v>4</v>
      </c>
      <c r="J7" s="110">
        <v>1</v>
      </c>
      <c r="K7" s="130"/>
      <c r="L7" s="110"/>
      <c r="M7" s="130"/>
      <c r="N7" s="110"/>
      <c r="O7" s="130"/>
      <c r="P7" s="110"/>
      <c r="Q7" s="130"/>
      <c r="R7" s="110"/>
      <c r="S7" s="106">
        <f t="shared" si="3"/>
        <v>2.107142857142857</v>
      </c>
      <c r="T7" s="109">
        <f t="shared" si="1"/>
        <v>2</v>
      </c>
      <c r="U7" s="125">
        <f t="shared" si="2"/>
        <v>1</v>
      </c>
      <c r="W7" s="106">
        <v>1.7142857142857142</v>
      </c>
    </row>
    <row r="8" spans="1:23" ht="11.25">
      <c r="A8" s="85">
        <v>5</v>
      </c>
      <c r="B8" s="84">
        <f t="shared" si="0"/>
        <v>6</v>
      </c>
      <c r="C8" s="4" t="s">
        <v>108</v>
      </c>
      <c r="D8" s="107" t="s">
        <v>111</v>
      </c>
      <c r="E8" s="130"/>
      <c r="F8" s="110"/>
      <c r="G8" s="130">
        <v>2</v>
      </c>
      <c r="H8" s="110">
        <v>2</v>
      </c>
      <c r="I8" s="130">
        <v>1</v>
      </c>
      <c r="J8" s="247">
        <v>4</v>
      </c>
      <c r="K8" s="130">
        <v>4</v>
      </c>
      <c r="L8" s="110">
        <v>3</v>
      </c>
      <c r="M8" s="130">
        <v>4</v>
      </c>
      <c r="N8" s="110">
        <v>1</v>
      </c>
      <c r="O8" s="130">
        <v>1</v>
      </c>
      <c r="P8" s="110">
        <v>1</v>
      </c>
      <c r="Q8" s="130">
        <v>4</v>
      </c>
      <c r="R8" s="110">
        <v>2</v>
      </c>
      <c r="S8" s="106">
        <f t="shared" si="3"/>
        <v>2.272727272727273</v>
      </c>
      <c r="T8" s="109">
        <f t="shared" si="1"/>
        <v>12</v>
      </c>
      <c r="U8" s="125">
        <f t="shared" si="2"/>
        <v>1</v>
      </c>
      <c r="W8" s="106">
        <v>2.6666666666666665</v>
      </c>
    </row>
    <row r="9" spans="1:23" ht="11.25">
      <c r="A9" s="85">
        <v>7</v>
      </c>
      <c r="B9" s="84">
        <f t="shared" si="0"/>
        <v>7</v>
      </c>
      <c r="C9" s="2" t="s">
        <v>4</v>
      </c>
      <c r="D9" s="107" t="s">
        <v>113</v>
      </c>
      <c r="E9" s="130"/>
      <c r="F9" s="110"/>
      <c r="G9" s="130"/>
      <c r="H9" s="110"/>
      <c r="I9" s="130"/>
      <c r="J9" s="110"/>
      <c r="K9" s="130">
        <v>1</v>
      </c>
      <c r="L9" s="110">
        <v>2</v>
      </c>
      <c r="M9" s="130"/>
      <c r="N9" s="110"/>
      <c r="O9" s="130"/>
      <c r="P9" s="110"/>
      <c r="Q9" s="130"/>
      <c r="R9" s="110"/>
      <c r="S9" s="106">
        <f t="shared" si="3"/>
        <v>2.5357142857142856</v>
      </c>
      <c r="T9" s="109">
        <f t="shared" si="1"/>
        <v>2</v>
      </c>
      <c r="U9" s="125">
        <f t="shared" si="2"/>
        <v>1</v>
      </c>
      <c r="W9" s="106">
        <v>3.5714285714285716</v>
      </c>
    </row>
    <row r="10" spans="1:23" ht="11.25">
      <c r="A10" s="85">
        <v>8</v>
      </c>
      <c r="B10" s="84">
        <f t="shared" si="0"/>
        <v>8</v>
      </c>
      <c r="C10" s="27" t="s">
        <v>1</v>
      </c>
      <c r="D10" s="107" t="s">
        <v>109</v>
      </c>
      <c r="E10" s="130"/>
      <c r="F10" s="110"/>
      <c r="G10" s="130">
        <v>2</v>
      </c>
      <c r="H10" s="110">
        <v>3</v>
      </c>
      <c r="I10" s="130"/>
      <c r="J10" s="110"/>
      <c r="K10" s="130"/>
      <c r="L10" s="110"/>
      <c r="M10" s="130"/>
      <c r="N10" s="110"/>
      <c r="O10" s="130"/>
      <c r="P10" s="110"/>
      <c r="Q10" s="130"/>
      <c r="R10" s="110"/>
      <c r="S10" s="106">
        <f t="shared" si="3"/>
        <v>2.5681818181818183</v>
      </c>
      <c r="T10" s="109">
        <f t="shared" si="1"/>
        <v>2</v>
      </c>
      <c r="U10" s="125">
        <f t="shared" si="2"/>
        <v>2</v>
      </c>
      <c r="W10" s="106">
        <v>2.6363636363636362</v>
      </c>
    </row>
    <row r="11" spans="1:23" ht="11.25">
      <c r="A11" s="85">
        <v>10</v>
      </c>
      <c r="B11" s="84">
        <f t="shared" si="0"/>
        <v>9</v>
      </c>
      <c r="C11" s="5" t="s">
        <v>6</v>
      </c>
      <c r="D11" s="107" t="s">
        <v>7</v>
      </c>
      <c r="E11" s="130">
        <v>1</v>
      </c>
      <c r="F11" s="247">
        <v>9</v>
      </c>
      <c r="G11" s="130">
        <v>1</v>
      </c>
      <c r="H11" s="110">
        <v>1</v>
      </c>
      <c r="I11" s="130">
        <v>2</v>
      </c>
      <c r="J11" s="110">
        <v>5</v>
      </c>
      <c r="K11" s="130">
        <v>1</v>
      </c>
      <c r="L11" s="110">
        <v>1</v>
      </c>
      <c r="M11" s="130">
        <v>4</v>
      </c>
      <c r="N11" s="110">
        <v>2</v>
      </c>
      <c r="O11" s="130">
        <v>7</v>
      </c>
      <c r="P11" s="110">
        <v>4</v>
      </c>
      <c r="Q11" s="130"/>
      <c r="R11" s="110"/>
      <c r="S11" s="106">
        <f t="shared" si="3"/>
        <v>2.6363636363636362</v>
      </c>
      <c r="T11" s="109">
        <f t="shared" si="1"/>
        <v>12</v>
      </c>
      <c r="U11" s="125">
        <f t="shared" si="2"/>
        <v>1</v>
      </c>
      <c r="W11" s="106">
        <v>3.8461538461538463</v>
      </c>
    </row>
    <row r="12" spans="1:23" ht="11.25">
      <c r="A12" s="85">
        <v>9</v>
      </c>
      <c r="B12" s="84">
        <f t="shared" si="0"/>
        <v>10</v>
      </c>
      <c r="C12" s="4" t="s">
        <v>108</v>
      </c>
      <c r="D12" s="107" t="s">
        <v>2</v>
      </c>
      <c r="E12" s="130">
        <v>3</v>
      </c>
      <c r="F12" s="110">
        <v>3</v>
      </c>
      <c r="G12" s="248">
        <v>5</v>
      </c>
      <c r="H12" s="110">
        <v>5</v>
      </c>
      <c r="I12" s="130">
        <v>1</v>
      </c>
      <c r="J12" s="110">
        <v>1</v>
      </c>
      <c r="K12" s="130"/>
      <c r="L12" s="110"/>
      <c r="M12" s="130"/>
      <c r="N12" s="110"/>
      <c r="O12" s="130">
        <v>1</v>
      </c>
      <c r="P12" s="110">
        <v>4</v>
      </c>
      <c r="Q12" s="130">
        <v>3</v>
      </c>
      <c r="R12" s="110">
        <v>3</v>
      </c>
      <c r="S12" s="106">
        <f t="shared" si="3"/>
        <v>2.6666666666666665</v>
      </c>
      <c r="T12" s="109">
        <f t="shared" si="1"/>
        <v>10</v>
      </c>
      <c r="U12" s="125">
        <f t="shared" si="2"/>
        <v>1</v>
      </c>
      <c r="W12" s="106">
        <v>2.1333333333333333</v>
      </c>
    </row>
    <row r="13" spans="1:23" ht="11.25">
      <c r="A13" s="85">
        <v>11</v>
      </c>
      <c r="B13" s="84">
        <f t="shared" si="0"/>
        <v>11</v>
      </c>
      <c r="C13" s="27" t="s">
        <v>1</v>
      </c>
      <c r="D13" s="107" t="s">
        <v>112</v>
      </c>
      <c r="E13" s="130"/>
      <c r="F13" s="110"/>
      <c r="G13" s="130">
        <v>4</v>
      </c>
      <c r="H13" s="247">
        <v>6</v>
      </c>
      <c r="I13" s="130"/>
      <c r="J13" s="110"/>
      <c r="K13" s="130">
        <v>2</v>
      </c>
      <c r="L13" s="110">
        <v>2</v>
      </c>
      <c r="M13" s="130">
        <v>3</v>
      </c>
      <c r="N13" s="110">
        <v>5</v>
      </c>
      <c r="O13" s="130">
        <v>2</v>
      </c>
      <c r="P13" s="110">
        <v>3</v>
      </c>
      <c r="Q13" s="130"/>
      <c r="R13" s="110"/>
      <c r="S13" s="106">
        <f t="shared" si="3"/>
        <v>3</v>
      </c>
      <c r="T13" s="109">
        <f t="shared" si="1"/>
        <v>8</v>
      </c>
      <c r="U13" s="125">
        <f t="shared" si="2"/>
        <v>2</v>
      </c>
      <c r="W13" s="106">
        <v>3</v>
      </c>
    </row>
    <row r="14" spans="1:23" ht="11.25">
      <c r="A14" s="85">
        <v>12</v>
      </c>
      <c r="B14" s="84">
        <f t="shared" si="0"/>
        <v>12</v>
      </c>
      <c r="C14" s="27" t="s">
        <v>1</v>
      </c>
      <c r="D14" s="107" t="s">
        <v>5</v>
      </c>
      <c r="E14" s="130">
        <v>2</v>
      </c>
      <c r="F14" s="110">
        <v>2</v>
      </c>
      <c r="G14" s="130"/>
      <c r="H14" s="110"/>
      <c r="I14" s="130">
        <v>3</v>
      </c>
      <c r="J14" s="110">
        <v>3</v>
      </c>
      <c r="K14" s="248">
        <v>6</v>
      </c>
      <c r="L14" s="110">
        <v>5</v>
      </c>
      <c r="M14" s="130">
        <v>2</v>
      </c>
      <c r="N14" s="110">
        <v>2</v>
      </c>
      <c r="O14" s="130">
        <v>8</v>
      </c>
      <c r="P14" s="110">
        <v>7</v>
      </c>
      <c r="Q14" s="130">
        <v>2</v>
      </c>
      <c r="R14" s="110">
        <v>1</v>
      </c>
      <c r="S14" s="106">
        <f t="shared" si="3"/>
        <v>3.1818181818181817</v>
      </c>
      <c r="T14" s="109">
        <f t="shared" si="1"/>
        <v>12</v>
      </c>
      <c r="U14" s="125">
        <f t="shared" si="2"/>
        <v>1</v>
      </c>
      <c r="W14" s="106">
        <v>2.9285714285714284</v>
      </c>
    </row>
    <row r="15" spans="1:23" ht="11.25">
      <c r="A15" s="85">
        <v>14</v>
      </c>
      <c r="B15" s="84">
        <f t="shared" si="0"/>
        <v>13</v>
      </c>
      <c r="C15" s="27" t="s">
        <v>1</v>
      </c>
      <c r="D15" s="107" t="s">
        <v>57</v>
      </c>
      <c r="E15" s="130">
        <v>5</v>
      </c>
      <c r="F15" s="110">
        <v>6</v>
      </c>
      <c r="G15" s="130"/>
      <c r="H15" s="110"/>
      <c r="I15" s="130">
        <v>3</v>
      </c>
      <c r="J15" s="110">
        <v>2</v>
      </c>
      <c r="K15" s="130"/>
      <c r="L15" s="110"/>
      <c r="M15" s="248">
        <v>6</v>
      </c>
      <c r="N15" s="110">
        <v>3</v>
      </c>
      <c r="O15" s="130"/>
      <c r="P15" s="110"/>
      <c r="Q15" s="130">
        <v>3</v>
      </c>
      <c r="R15" s="110">
        <v>5</v>
      </c>
      <c r="S15" s="106">
        <f t="shared" si="3"/>
        <v>3.857142857142857</v>
      </c>
      <c r="T15" s="109">
        <f t="shared" si="1"/>
        <v>8</v>
      </c>
      <c r="U15" s="125">
        <f t="shared" si="2"/>
        <v>2</v>
      </c>
      <c r="W15" s="106">
        <v>4</v>
      </c>
    </row>
    <row r="16" spans="1:23" ht="11.25">
      <c r="A16" s="85">
        <v>13</v>
      </c>
      <c r="B16" s="84">
        <f t="shared" si="0"/>
        <v>14</v>
      </c>
      <c r="C16" s="2" t="s">
        <v>4</v>
      </c>
      <c r="D16" s="107" t="s">
        <v>32</v>
      </c>
      <c r="E16" s="130">
        <v>6</v>
      </c>
      <c r="F16" s="110">
        <v>1</v>
      </c>
      <c r="G16" s="130">
        <v>1</v>
      </c>
      <c r="H16" s="110">
        <v>4</v>
      </c>
      <c r="I16" s="130">
        <v>6</v>
      </c>
      <c r="J16" s="247">
        <v>7</v>
      </c>
      <c r="K16" s="130"/>
      <c r="L16" s="110"/>
      <c r="M16" s="130"/>
      <c r="N16" s="110"/>
      <c r="O16" s="130">
        <v>5</v>
      </c>
      <c r="P16" s="110">
        <v>6</v>
      </c>
      <c r="Q16" s="130">
        <v>5</v>
      </c>
      <c r="R16" s="110">
        <v>4</v>
      </c>
      <c r="S16" s="106">
        <f t="shared" si="3"/>
        <v>4.222222222222222</v>
      </c>
      <c r="T16" s="109">
        <f t="shared" si="1"/>
        <v>10</v>
      </c>
      <c r="U16" s="125">
        <f t="shared" si="2"/>
        <v>1</v>
      </c>
      <c r="W16" s="106">
        <v>5.714285714285714</v>
      </c>
    </row>
    <row r="17" spans="1:23" ht="11.25">
      <c r="A17" s="85">
        <v>16</v>
      </c>
      <c r="B17" s="84">
        <f t="shared" si="0"/>
        <v>15</v>
      </c>
      <c r="C17" s="5" t="s">
        <v>6</v>
      </c>
      <c r="D17" s="107" t="s">
        <v>117</v>
      </c>
      <c r="E17" s="130"/>
      <c r="F17" s="110"/>
      <c r="G17" s="130">
        <v>8</v>
      </c>
      <c r="H17" s="110">
        <v>6</v>
      </c>
      <c r="I17" s="130"/>
      <c r="J17" s="110"/>
      <c r="K17" s="130"/>
      <c r="L17" s="110"/>
      <c r="M17" s="130"/>
      <c r="N17" s="110"/>
      <c r="O17" s="130">
        <v>2</v>
      </c>
      <c r="P17" s="110">
        <v>2</v>
      </c>
      <c r="Q17" s="130"/>
      <c r="R17" s="110"/>
      <c r="S17" s="106">
        <f t="shared" si="3"/>
        <v>4.5</v>
      </c>
      <c r="T17" s="109">
        <f t="shared" si="1"/>
        <v>4</v>
      </c>
      <c r="U17" s="125">
        <f t="shared" si="2"/>
        <v>2</v>
      </c>
      <c r="W17" s="106">
        <v>5.571428571428571</v>
      </c>
    </row>
    <row r="18" spans="1:23" ht="11.25">
      <c r="A18" s="85">
        <v>26</v>
      </c>
      <c r="B18" s="84">
        <f t="shared" si="0"/>
        <v>16</v>
      </c>
      <c r="C18" s="30" t="s">
        <v>211</v>
      </c>
      <c r="D18" s="107" t="s">
        <v>165</v>
      </c>
      <c r="E18" s="130"/>
      <c r="F18" s="110"/>
      <c r="G18" s="248">
        <v>8</v>
      </c>
      <c r="H18" s="110">
        <v>8</v>
      </c>
      <c r="I18" s="130">
        <v>6</v>
      </c>
      <c r="J18" s="110">
        <v>5</v>
      </c>
      <c r="K18" s="130">
        <v>3</v>
      </c>
      <c r="L18" s="110">
        <v>3</v>
      </c>
      <c r="M18" s="130"/>
      <c r="N18" s="110"/>
      <c r="O18" s="130"/>
      <c r="P18" s="110"/>
      <c r="Q18" s="130">
        <v>4</v>
      </c>
      <c r="R18" s="110">
        <v>3</v>
      </c>
      <c r="S18" s="106">
        <f t="shared" si="3"/>
        <v>4.571428571428571</v>
      </c>
      <c r="T18" s="109">
        <f t="shared" si="1"/>
        <v>8</v>
      </c>
      <c r="U18" s="125">
        <f t="shared" si="2"/>
        <v>3</v>
      </c>
      <c r="W18" s="106">
        <v>9</v>
      </c>
    </row>
    <row r="19" spans="1:23" ht="11.25">
      <c r="A19" s="85">
        <v>18</v>
      </c>
      <c r="B19" s="84">
        <f t="shared" si="0"/>
        <v>17</v>
      </c>
      <c r="C19" s="2" t="s">
        <v>4</v>
      </c>
      <c r="D19" s="107" t="s">
        <v>115</v>
      </c>
      <c r="E19" s="130"/>
      <c r="F19" s="110"/>
      <c r="G19" s="130"/>
      <c r="H19" s="110"/>
      <c r="I19" s="130"/>
      <c r="J19" s="110"/>
      <c r="K19" s="130"/>
      <c r="L19" s="110"/>
      <c r="M19" s="130"/>
      <c r="N19" s="110"/>
      <c r="O19" s="130"/>
      <c r="P19" s="110"/>
      <c r="Q19" s="130"/>
      <c r="R19" s="110"/>
      <c r="S19" s="106">
        <f t="shared" si="3"/>
        <v>4.666666666666667</v>
      </c>
      <c r="T19" s="109">
        <f t="shared" si="1"/>
        <v>0</v>
      </c>
      <c r="U19" s="125">
        <f t="shared" si="2"/>
        <v>0</v>
      </c>
      <c r="W19" s="106">
        <v>4.666666666666667</v>
      </c>
    </row>
    <row r="20" spans="1:23" ht="11.25">
      <c r="A20" s="85">
        <v>20</v>
      </c>
      <c r="B20" s="84">
        <f t="shared" si="0"/>
        <v>18</v>
      </c>
      <c r="C20" s="3" t="s">
        <v>12</v>
      </c>
      <c r="D20" s="107" t="s">
        <v>46</v>
      </c>
      <c r="E20" s="130">
        <v>7</v>
      </c>
      <c r="F20" s="110">
        <v>5</v>
      </c>
      <c r="G20" s="130">
        <v>4</v>
      </c>
      <c r="H20" s="110">
        <v>3</v>
      </c>
      <c r="I20" s="130"/>
      <c r="J20" s="110"/>
      <c r="K20" s="130"/>
      <c r="L20" s="110"/>
      <c r="M20" s="130"/>
      <c r="N20" s="110"/>
      <c r="O20" s="130"/>
      <c r="P20" s="110"/>
      <c r="Q20" s="130"/>
      <c r="R20" s="110"/>
      <c r="S20" s="106">
        <f t="shared" si="3"/>
        <v>4.75</v>
      </c>
      <c r="T20" s="109">
        <f t="shared" si="1"/>
        <v>4</v>
      </c>
      <c r="U20" s="125">
        <f t="shared" si="2"/>
        <v>3</v>
      </c>
      <c r="W20" s="106">
        <v>5.5</v>
      </c>
    </row>
    <row r="21" spans="1:23" ht="11.25">
      <c r="A21" s="85">
        <v>20</v>
      </c>
      <c r="B21" s="84">
        <f t="shared" si="0"/>
        <v>18</v>
      </c>
      <c r="C21" s="4" t="s">
        <v>108</v>
      </c>
      <c r="D21" s="107" t="s">
        <v>121</v>
      </c>
      <c r="E21" s="130"/>
      <c r="F21" s="110"/>
      <c r="G21" s="130"/>
      <c r="H21" s="110"/>
      <c r="I21" s="130"/>
      <c r="J21" s="110"/>
      <c r="K21" s="130"/>
      <c r="L21" s="110"/>
      <c r="M21" s="130">
        <v>6</v>
      </c>
      <c r="N21" s="110">
        <v>4</v>
      </c>
      <c r="O21" s="130">
        <v>4</v>
      </c>
      <c r="P21" s="110">
        <v>5</v>
      </c>
      <c r="Q21" s="130"/>
      <c r="R21" s="110"/>
      <c r="S21" s="106">
        <f t="shared" si="3"/>
        <v>4.75</v>
      </c>
      <c r="T21" s="109">
        <f t="shared" si="1"/>
        <v>4</v>
      </c>
      <c r="U21" s="125">
        <f t="shared" si="2"/>
        <v>4</v>
      </c>
      <c r="W21" s="106">
        <v>6.5</v>
      </c>
    </row>
    <row r="22" spans="1:23" ht="11.25">
      <c r="A22" s="85">
        <v>15</v>
      </c>
      <c r="B22" s="84">
        <f t="shared" si="0"/>
        <v>20</v>
      </c>
      <c r="C22" s="2" t="s">
        <v>4</v>
      </c>
      <c r="D22" s="107" t="s">
        <v>157</v>
      </c>
      <c r="E22" s="130"/>
      <c r="F22" s="110"/>
      <c r="G22" s="248">
        <v>7</v>
      </c>
      <c r="H22" s="110">
        <v>2</v>
      </c>
      <c r="I22" s="130"/>
      <c r="J22" s="110"/>
      <c r="K22" s="130">
        <v>4</v>
      </c>
      <c r="L22" s="110">
        <v>4</v>
      </c>
      <c r="M22" s="130">
        <v>3</v>
      </c>
      <c r="N22" s="110">
        <v>5</v>
      </c>
      <c r="O22" s="130">
        <v>5</v>
      </c>
      <c r="P22" s="110">
        <v>7</v>
      </c>
      <c r="Q22" s="130">
        <v>7</v>
      </c>
      <c r="R22" s="110">
        <v>7</v>
      </c>
      <c r="S22" s="106">
        <f t="shared" si="3"/>
        <v>4.888888888888889</v>
      </c>
      <c r="T22" s="109">
        <f t="shared" si="1"/>
        <v>10</v>
      </c>
      <c r="U22" s="125">
        <f t="shared" si="2"/>
        <v>2</v>
      </c>
      <c r="W22" s="106">
        <v>5.555555555555555</v>
      </c>
    </row>
    <row r="23" spans="1:23" ht="11.25">
      <c r="A23" s="85">
        <v>17</v>
      </c>
      <c r="B23" s="84">
        <f t="shared" si="0"/>
        <v>21</v>
      </c>
      <c r="C23" s="3" t="s">
        <v>12</v>
      </c>
      <c r="D23" s="107" t="s">
        <v>13</v>
      </c>
      <c r="E23" s="130">
        <v>4</v>
      </c>
      <c r="F23" s="110">
        <v>4</v>
      </c>
      <c r="G23" s="130">
        <v>5</v>
      </c>
      <c r="H23" s="110">
        <v>5</v>
      </c>
      <c r="I23" s="130">
        <v>5</v>
      </c>
      <c r="J23" s="110">
        <v>6</v>
      </c>
      <c r="K23" s="130">
        <v>6</v>
      </c>
      <c r="L23" s="110">
        <v>5</v>
      </c>
      <c r="M23" s="248">
        <v>7</v>
      </c>
      <c r="N23" s="110">
        <v>6</v>
      </c>
      <c r="O23" s="130">
        <v>2</v>
      </c>
      <c r="P23" s="110">
        <v>3</v>
      </c>
      <c r="Q23" s="130">
        <v>7</v>
      </c>
      <c r="R23" s="110">
        <v>7</v>
      </c>
      <c r="S23" s="106">
        <f t="shared" si="3"/>
        <v>5</v>
      </c>
      <c r="T23" s="109">
        <f t="shared" si="1"/>
        <v>14</v>
      </c>
      <c r="U23" s="125">
        <f t="shared" si="2"/>
        <v>2</v>
      </c>
      <c r="W23" s="106">
        <v>4.6923076923076925</v>
      </c>
    </row>
    <row r="24" spans="1:23" ht="11.25">
      <c r="A24" s="85">
        <v>22</v>
      </c>
      <c r="B24" s="84">
        <f t="shared" si="0"/>
        <v>21</v>
      </c>
      <c r="C24" s="4" t="s">
        <v>108</v>
      </c>
      <c r="D24" s="107" t="s">
        <v>164</v>
      </c>
      <c r="E24" s="130"/>
      <c r="F24" s="110"/>
      <c r="G24" s="130">
        <v>6</v>
      </c>
      <c r="H24" s="110">
        <v>9</v>
      </c>
      <c r="I24" s="130">
        <v>2</v>
      </c>
      <c r="J24" s="110">
        <v>3</v>
      </c>
      <c r="K24" s="130"/>
      <c r="L24" s="110"/>
      <c r="M24" s="130"/>
      <c r="N24" s="110"/>
      <c r="O24" s="130"/>
      <c r="P24" s="110"/>
      <c r="Q24" s="130"/>
      <c r="R24" s="110"/>
      <c r="S24" s="106">
        <f t="shared" si="3"/>
        <v>5</v>
      </c>
      <c r="T24" s="109">
        <f t="shared" si="1"/>
        <v>4</v>
      </c>
      <c r="U24" s="125">
        <f t="shared" si="2"/>
        <v>2</v>
      </c>
      <c r="W24" s="106">
        <v>9</v>
      </c>
    </row>
    <row r="25" spans="1:23" ht="11.25">
      <c r="A25" s="85">
        <v>22</v>
      </c>
      <c r="B25" s="84">
        <f t="shared" si="0"/>
        <v>21</v>
      </c>
      <c r="C25" s="2" t="s">
        <v>4</v>
      </c>
      <c r="D25" s="107" t="s">
        <v>31</v>
      </c>
      <c r="E25" s="130">
        <v>5</v>
      </c>
      <c r="F25" s="110">
        <v>5</v>
      </c>
      <c r="G25" s="130"/>
      <c r="H25" s="110"/>
      <c r="I25" s="130">
        <v>4</v>
      </c>
      <c r="J25" s="110">
        <v>5</v>
      </c>
      <c r="K25" s="248">
        <v>6</v>
      </c>
      <c r="L25" s="110">
        <v>5</v>
      </c>
      <c r="M25" s="130"/>
      <c r="N25" s="110"/>
      <c r="O25" s="130"/>
      <c r="P25" s="110"/>
      <c r="Q25" s="130">
        <v>5</v>
      </c>
      <c r="R25" s="110">
        <v>6</v>
      </c>
      <c r="S25" s="106">
        <f t="shared" si="3"/>
        <v>5</v>
      </c>
      <c r="T25" s="109">
        <f t="shared" si="1"/>
        <v>8</v>
      </c>
      <c r="U25" s="125">
        <f t="shared" si="2"/>
        <v>4</v>
      </c>
      <c r="W25" s="106">
        <v>6.666666666666667</v>
      </c>
    </row>
    <row r="26" spans="1:23" ht="11.25">
      <c r="A26" s="85">
        <v>34</v>
      </c>
      <c r="B26" s="84">
        <f t="shared" si="0"/>
        <v>24</v>
      </c>
      <c r="C26" s="2" t="s">
        <v>4</v>
      </c>
      <c r="D26" s="107" t="s">
        <v>118</v>
      </c>
      <c r="E26" s="130"/>
      <c r="F26" s="110"/>
      <c r="G26" s="130">
        <v>5</v>
      </c>
      <c r="H26" s="110">
        <v>3</v>
      </c>
      <c r="I26" s="130">
        <v>7</v>
      </c>
      <c r="J26" s="247">
        <v>8</v>
      </c>
      <c r="K26" s="130"/>
      <c r="L26" s="110"/>
      <c r="M26" s="130"/>
      <c r="N26" s="110"/>
      <c r="O26" s="130">
        <v>7</v>
      </c>
      <c r="P26" s="110">
        <v>8</v>
      </c>
      <c r="Q26" s="130">
        <v>2</v>
      </c>
      <c r="R26" s="110">
        <v>4</v>
      </c>
      <c r="S26" s="106">
        <f t="shared" si="3"/>
        <v>5.142857142857143</v>
      </c>
      <c r="T26" s="109">
        <f t="shared" si="1"/>
        <v>8</v>
      </c>
      <c r="U26" s="125">
        <f t="shared" si="2"/>
        <v>2</v>
      </c>
      <c r="W26" s="106">
        <v>5.666666666666667</v>
      </c>
    </row>
    <row r="27" spans="1:23" ht="11.25">
      <c r="A27" s="85">
        <v>25</v>
      </c>
      <c r="B27" s="84">
        <f t="shared" si="0"/>
        <v>25</v>
      </c>
      <c r="C27" s="2" t="s">
        <v>4</v>
      </c>
      <c r="D27" s="107" t="s">
        <v>11</v>
      </c>
      <c r="E27" s="130">
        <v>3</v>
      </c>
      <c r="F27" s="110">
        <v>8</v>
      </c>
      <c r="G27" s="130"/>
      <c r="H27" s="110"/>
      <c r="I27" s="130"/>
      <c r="J27" s="110"/>
      <c r="K27" s="130"/>
      <c r="L27" s="110"/>
      <c r="M27" s="130"/>
      <c r="N27" s="110"/>
      <c r="O27" s="130"/>
      <c r="P27" s="110"/>
      <c r="Q27" s="130"/>
      <c r="R27" s="110"/>
      <c r="S27" s="106">
        <f t="shared" si="3"/>
        <v>5.333333333333334</v>
      </c>
      <c r="T27" s="109">
        <f t="shared" si="1"/>
        <v>2</v>
      </c>
      <c r="U27" s="125">
        <f t="shared" si="2"/>
        <v>3</v>
      </c>
      <c r="W27" s="106">
        <v>5.166666666666667</v>
      </c>
    </row>
    <row r="28" spans="1:23" ht="11.25">
      <c r="A28" s="85">
        <v>18</v>
      </c>
      <c r="B28" s="84">
        <f t="shared" si="0"/>
        <v>26</v>
      </c>
      <c r="C28" s="2" t="s">
        <v>4</v>
      </c>
      <c r="D28" s="107" t="s">
        <v>10</v>
      </c>
      <c r="E28" s="130">
        <v>3</v>
      </c>
      <c r="F28" s="110">
        <v>3</v>
      </c>
      <c r="G28" s="130">
        <v>6</v>
      </c>
      <c r="H28" s="110">
        <v>7</v>
      </c>
      <c r="I28" s="130">
        <v>2</v>
      </c>
      <c r="J28" s="110">
        <v>3</v>
      </c>
      <c r="K28" s="130"/>
      <c r="L28" s="110"/>
      <c r="M28" s="130">
        <v>5</v>
      </c>
      <c r="N28" s="110">
        <v>8</v>
      </c>
      <c r="O28" s="248">
        <v>9</v>
      </c>
      <c r="P28" s="110">
        <v>5</v>
      </c>
      <c r="Q28" s="130">
        <v>8</v>
      </c>
      <c r="R28" s="110">
        <v>10</v>
      </c>
      <c r="S28" s="106">
        <f t="shared" si="3"/>
        <v>5.363636363636363</v>
      </c>
      <c r="T28" s="109">
        <f t="shared" si="1"/>
        <v>12</v>
      </c>
      <c r="U28" s="125">
        <f t="shared" si="2"/>
        <v>2</v>
      </c>
      <c r="W28" s="106">
        <v>4.777777777777778</v>
      </c>
    </row>
    <row r="29" spans="1:23" ht="11.25">
      <c r="A29" s="85">
        <v>27</v>
      </c>
      <c r="B29" s="84">
        <f t="shared" si="0"/>
        <v>27</v>
      </c>
      <c r="C29" s="2" t="s">
        <v>4</v>
      </c>
      <c r="D29" s="107" t="s">
        <v>120</v>
      </c>
      <c r="E29" s="130"/>
      <c r="F29" s="110"/>
      <c r="G29" s="130"/>
      <c r="H29" s="110"/>
      <c r="I29" s="130">
        <v>4</v>
      </c>
      <c r="J29" s="110">
        <v>6</v>
      </c>
      <c r="K29" s="130"/>
      <c r="L29" s="110"/>
      <c r="M29" s="130"/>
      <c r="N29" s="110"/>
      <c r="O29" s="130"/>
      <c r="P29" s="110"/>
      <c r="Q29" s="130"/>
      <c r="R29" s="110"/>
      <c r="S29" s="106">
        <f t="shared" si="3"/>
        <v>5.583333333333334</v>
      </c>
      <c r="T29" s="109">
        <f t="shared" si="1"/>
        <v>2</v>
      </c>
      <c r="U29" s="125">
        <f t="shared" si="2"/>
        <v>4</v>
      </c>
      <c r="W29" s="106">
        <v>6.166666666666667</v>
      </c>
    </row>
    <row r="30" spans="1:23" ht="11.25">
      <c r="A30" s="85">
        <v>28</v>
      </c>
      <c r="B30" s="84">
        <f t="shared" si="0"/>
        <v>28</v>
      </c>
      <c r="C30" s="5" t="s">
        <v>6</v>
      </c>
      <c r="D30" s="107" t="s">
        <v>14</v>
      </c>
      <c r="E30" s="130">
        <v>6</v>
      </c>
      <c r="F30" s="110">
        <v>4</v>
      </c>
      <c r="G30" s="130"/>
      <c r="H30" s="110"/>
      <c r="I30" s="130">
        <v>9</v>
      </c>
      <c r="J30" s="110">
        <v>7</v>
      </c>
      <c r="K30" s="130"/>
      <c r="L30" s="110"/>
      <c r="M30" s="130"/>
      <c r="N30" s="110"/>
      <c r="O30" s="130">
        <v>6</v>
      </c>
      <c r="P30" s="110">
        <v>2</v>
      </c>
      <c r="Q30" s="130"/>
      <c r="R30" s="110"/>
      <c r="S30" s="106">
        <f t="shared" si="3"/>
        <v>5.666666666666667</v>
      </c>
      <c r="T30" s="109">
        <f t="shared" si="1"/>
        <v>6</v>
      </c>
      <c r="U30" s="125">
        <f t="shared" si="2"/>
        <v>2</v>
      </c>
      <c r="W30" s="106">
        <v>2.909090909090909</v>
      </c>
    </row>
    <row r="31" spans="1:23" ht="11.25">
      <c r="A31" s="85">
        <v>29</v>
      </c>
      <c r="B31" s="84">
        <f t="shared" si="0"/>
        <v>29</v>
      </c>
      <c r="C31" s="2" t="s">
        <v>4</v>
      </c>
      <c r="D31" s="111" t="s">
        <v>47</v>
      </c>
      <c r="E31" s="130">
        <v>9</v>
      </c>
      <c r="F31" s="110">
        <v>5</v>
      </c>
      <c r="G31" s="248">
        <v>9</v>
      </c>
      <c r="H31" s="110">
        <v>7</v>
      </c>
      <c r="I31" s="130"/>
      <c r="J31" s="110"/>
      <c r="K31" s="130">
        <v>5</v>
      </c>
      <c r="L31" s="110">
        <v>4</v>
      </c>
      <c r="M31" s="130"/>
      <c r="N31" s="110"/>
      <c r="O31" s="130">
        <v>5</v>
      </c>
      <c r="P31" s="110">
        <v>6</v>
      </c>
      <c r="Q31" s="130"/>
      <c r="R31" s="110"/>
      <c r="S31" s="106">
        <f t="shared" si="3"/>
        <v>5.857142857142857</v>
      </c>
      <c r="T31" s="109">
        <f t="shared" si="1"/>
        <v>8</v>
      </c>
      <c r="U31" s="125">
        <f t="shared" si="2"/>
        <v>4</v>
      </c>
      <c r="W31" s="106">
        <v>4.571428571428571</v>
      </c>
    </row>
    <row r="32" spans="1:23" ht="11.25">
      <c r="A32" s="85">
        <v>30</v>
      </c>
      <c r="B32" s="84">
        <f t="shared" si="0"/>
        <v>30</v>
      </c>
      <c r="C32" s="5" t="s">
        <v>6</v>
      </c>
      <c r="D32" s="111" t="s">
        <v>15</v>
      </c>
      <c r="E32" s="130">
        <v>6</v>
      </c>
      <c r="F32" s="110">
        <v>4</v>
      </c>
      <c r="G32" s="248">
        <v>9</v>
      </c>
      <c r="H32" s="110">
        <v>8</v>
      </c>
      <c r="I32" s="130">
        <v>7</v>
      </c>
      <c r="J32" s="110">
        <v>4</v>
      </c>
      <c r="K32" s="130">
        <v>5</v>
      </c>
      <c r="L32" s="110">
        <v>6</v>
      </c>
      <c r="M32" s="130"/>
      <c r="N32" s="110"/>
      <c r="O32" s="130">
        <v>9</v>
      </c>
      <c r="P32" s="110">
        <v>5</v>
      </c>
      <c r="Q32" s="130">
        <v>6</v>
      </c>
      <c r="R32" s="110">
        <v>5</v>
      </c>
      <c r="S32" s="106">
        <f t="shared" si="3"/>
        <v>5.909090909090909</v>
      </c>
      <c r="T32" s="109">
        <f t="shared" si="1"/>
        <v>12</v>
      </c>
      <c r="U32" s="125">
        <f t="shared" si="2"/>
        <v>4</v>
      </c>
      <c r="W32" s="106">
        <v>5</v>
      </c>
    </row>
    <row r="33" spans="1:23" ht="11.25">
      <c r="A33" s="85">
        <v>30</v>
      </c>
      <c r="B33" s="84">
        <f t="shared" si="0"/>
        <v>31</v>
      </c>
      <c r="C33" s="27" t="s">
        <v>1</v>
      </c>
      <c r="D33" s="111" t="s">
        <v>186</v>
      </c>
      <c r="E33" s="130"/>
      <c r="F33" s="110"/>
      <c r="G33" s="130"/>
      <c r="H33" s="110"/>
      <c r="I33" s="130"/>
      <c r="J33" s="110"/>
      <c r="K33" s="130">
        <v>4</v>
      </c>
      <c r="L33" s="110">
        <v>2</v>
      </c>
      <c r="M33" s="130"/>
      <c r="N33" s="110"/>
      <c r="O33" s="130"/>
      <c r="P33" s="110"/>
      <c r="Q33" s="130"/>
      <c r="R33" s="110"/>
      <c r="S33" s="106">
        <f t="shared" si="3"/>
        <v>6</v>
      </c>
      <c r="T33" s="109">
        <f t="shared" si="1"/>
        <v>2</v>
      </c>
      <c r="U33" s="125">
        <f t="shared" si="2"/>
        <v>2</v>
      </c>
      <c r="W33" s="106">
        <v>9</v>
      </c>
    </row>
    <row r="34" spans="2:23" ht="11.25">
      <c r="B34" s="84">
        <f t="shared" si="0"/>
        <v>31</v>
      </c>
      <c r="C34" s="27" t="s">
        <v>1</v>
      </c>
      <c r="D34" s="111" t="s">
        <v>174</v>
      </c>
      <c r="E34" s="130"/>
      <c r="F34" s="110"/>
      <c r="G34" s="130"/>
      <c r="H34" s="110"/>
      <c r="I34" s="130"/>
      <c r="J34" s="110"/>
      <c r="K34" s="130"/>
      <c r="L34" s="110"/>
      <c r="M34" s="130"/>
      <c r="N34" s="110"/>
      <c r="O34" s="130"/>
      <c r="P34" s="110"/>
      <c r="Q34" s="130">
        <v>3</v>
      </c>
      <c r="R34" s="110">
        <v>3</v>
      </c>
      <c r="S34" s="106">
        <f t="shared" si="3"/>
        <v>6</v>
      </c>
      <c r="T34" s="109">
        <f t="shared" si="1"/>
        <v>2</v>
      </c>
      <c r="U34" s="125">
        <f t="shared" si="2"/>
        <v>3</v>
      </c>
      <c r="W34" s="106">
        <v>9</v>
      </c>
    </row>
    <row r="35" spans="1:23" ht="11.25">
      <c r="A35" s="85">
        <v>33</v>
      </c>
      <c r="B35" s="84">
        <f aca="true" t="shared" si="4" ref="B35:B52">RANK(S35,ave_result,1)</f>
        <v>33</v>
      </c>
      <c r="C35" s="30" t="s">
        <v>211</v>
      </c>
      <c r="D35" s="111" t="s">
        <v>208</v>
      </c>
      <c r="E35" s="130"/>
      <c r="F35" s="110"/>
      <c r="G35" s="130">
        <v>7</v>
      </c>
      <c r="H35" s="110">
        <v>4</v>
      </c>
      <c r="I35" s="130"/>
      <c r="J35" s="110"/>
      <c r="K35" s="130"/>
      <c r="L35" s="110"/>
      <c r="M35" s="130"/>
      <c r="N35" s="110"/>
      <c r="O35" s="130">
        <v>4</v>
      </c>
      <c r="P35" s="110">
        <v>10</v>
      </c>
      <c r="Q35" s="130"/>
      <c r="R35" s="110"/>
      <c r="S35" s="106">
        <f aca="true" t="shared" si="5" ref="S35:S52">IF(T35&lt;&gt;0,IF(T35&gt;2,IF(T35&gt;7,(SUM(E35:R35)-MAX(E35:R35))/(T35-1),AVERAGE(E35:R35)),(AVERAGE(E35:R35)+W35)/2),W35)</f>
        <v>6.25</v>
      </c>
      <c r="T35" s="109">
        <f aca="true" t="shared" si="6" ref="T35:T52">COUNTA(E35:R35)</f>
        <v>4</v>
      </c>
      <c r="U35" s="125">
        <f aca="true" t="shared" si="7" ref="U35:U52">MIN(E35:R35)</f>
        <v>4</v>
      </c>
      <c r="W35" s="106">
        <v>9</v>
      </c>
    </row>
    <row r="36" spans="1:23" ht="11.25">
      <c r="A36" s="85">
        <v>22</v>
      </c>
      <c r="B36" s="84">
        <f t="shared" si="4"/>
        <v>34</v>
      </c>
      <c r="C36" s="3" t="s">
        <v>12</v>
      </c>
      <c r="D36" s="111" t="s">
        <v>119</v>
      </c>
      <c r="E36" s="130"/>
      <c r="F36" s="110"/>
      <c r="G36" s="130">
        <v>3</v>
      </c>
      <c r="H36" s="110">
        <v>5</v>
      </c>
      <c r="I36" s="130"/>
      <c r="J36" s="110"/>
      <c r="K36" s="130"/>
      <c r="L36" s="110"/>
      <c r="M36" s="130"/>
      <c r="N36" s="110"/>
      <c r="O36" s="130">
        <v>6</v>
      </c>
      <c r="P36" s="110">
        <v>6</v>
      </c>
      <c r="Q36" s="130">
        <v>8</v>
      </c>
      <c r="R36" s="110">
        <v>10</v>
      </c>
      <c r="S36" s="106">
        <f t="shared" si="5"/>
        <v>6.333333333333333</v>
      </c>
      <c r="T36" s="109">
        <f t="shared" si="6"/>
        <v>6</v>
      </c>
      <c r="U36" s="125">
        <f t="shared" si="7"/>
        <v>3</v>
      </c>
      <c r="W36" s="106">
        <v>5.833333333333333</v>
      </c>
    </row>
    <row r="37" spans="1:23" ht="11.25">
      <c r="A37" s="85">
        <v>35</v>
      </c>
      <c r="B37" s="84">
        <f t="shared" si="4"/>
        <v>35</v>
      </c>
      <c r="C37" s="4" t="s">
        <v>108</v>
      </c>
      <c r="D37" s="111" t="s">
        <v>63</v>
      </c>
      <c r="E37" s="130">
        <v>5</v>
      </c>
      <c r="F37" s="110">
        <v>3</v>
      </c>
      <c r="G37" s="130"/>
      <c r="H37" s="110"/>
      <c r="I37" s="130"/>
      <c r="J37" s="110"/>
      <c r="K37" s="130"/>
      <c r="L37" s="110"/>
      <c r="M37" s="130"/>
      <c r="N37" s="110"/>
      <c r="O37" s="130"/>
      <c r="P37" s="110"/>
      <c r="Q37" s="130"/>
      <c r="R37" s="110"/>
      <c r="S37" s="106">
        <f t="shared" si="5"/>
        <v>6.5</v>
      </c>
      <c r="T37" s="109">
        <f t="shared" si="6"/>
        <v>2</v>
      </c>
      <c r="U37" s="125">
        <f t="shared" si="7"/>
        <v>3</v>
      </c>
      <c r="W37" s="106">
        <v>9</v>
      </c>
    </row>
    <row r="38" spans="1:23" ht="11.25">
      <c r="A38" s="85">
        <v>32</v>
      </c>
      <c r="B38" s="84">
        <f t="shared" si="4"/>
        <v>35</v>
      </c>
      <c r="C38" s="4" t="s">
        <v>108</v>
      </c>
      <c r="D38" s="111" t="s">
        <v>45</v>
      </c>
      <c r="E38" s="130">
        <v>4</v>
      </c>
      <c r="F38" s="110">
        <v>6</v>
      </c>
      <c r="G38" s="130"/>
      <c r="H38" s="110"/>
      <c r="I38" s="130"/>
      <c r="J38" s="110"/>
      <c r="K38" s="130"/>
      <c r="L38" s="110"/>
      <c r="M38" s="130"/>
      <c r="N38" s="110"/>
      <c r="O38" s="130"/>
      <c r="P38" s="110"/>
      <c r="Q38" s="130">
        <v>8</v>
      </c>
      <c r="R38" s="110">
        <v>8</v>
      </c>
      <c r="S38" s="106">
        <f t="shared" si="5"/>
        <v>6.5</v>
      </c>
      <c r="T38" s="109">
        <f t="shared" si="6"/>
        <v>4</v>
      </c>
      <c r="U38" s="125">
        <f t="shared" si="7"/>
        <v>4</v>
      </c>
      <c r="W38" s="106">
        <v>7.25</v>
      </c>
    </row>
    <row r="39" spans="1:23" ht="11.25">
      <c r="A39" s="85">
        <v>40</v>
      </c>
      <c r="B39" s="84">
        <f t="shared" si="4"/>
        <v>37</v>
      </c>
      <c r="C39" s="3" t="s">
        <v>12</v>
      </c>
      <c r="D39" s="111" t="s">
        <v>62</v>
      </c>
      <c r="E39" s="130">
        <v>7</v>
      </c>
      <c r="F39" s="110">
        <v>7</v>
      </c>
      <c r="G39" s="130"/>
      <c r="H39" s="110"/>
      <c r="I39" s="130"/>
      <c r="J39" s="110"/>
      <c r="K39" s="130">
        <v>8</v>
      </c>
      <c r="L39" s="110">
        <v>8</v>
      </c>
      <c r="M39" s="130"/>
      <c r="N39" s="110"/>
      <c r="O39" s="130"/>
      <c r="P39" s="110"/>
      <c r="Q39" s="130">
        <v>4</v>
      </c>
      <c r="R39" s="110">
        <v>6</v>
      </c>
      <c r="S39" s="106">
        <f t="shared" si="5"/>
        <v>6.666666666666667</v>
      </c>
      <c r="T39" s="109">
        <f t="shared" si="6"/>
        <v>6</v>
      </c>
      <c r="U39" s="125">
        <f t="shared" si="7"/>
        <v>4</v>
      </c>
      <c r="W39" s="106">
        <v>5.666666666666667</v>
      </c>
    </row>
    <row r="40" spans="1:23" ht="11.25">
      <c r="A40" s="85">
        <v>36</v>
      </c>
      <c r="B40" s="84">
        <f t="shared" si="4"/>
        <v>38</v>
      </c>
      <c r="C40" s="4" t="s">
        <v>108</v>
      </c>
      <c r="D40" s="111" t="s">
        <v>123</v>
      </c>
      <c r="E40" s="130">
        <v>9</v>
      </c>
      <c r="F40" s="110">
        <v>7</v>
      </c>
      <c r="G40" s="130"/>
      <c r="H40" s="110"/>
      <c r="I40" s="130">
        <v>3</v>
      </c>
      <c r="J40" s="110">
        <v>8</v>
      </c>
      <c r="K40" s="130"/>
      <c r="L40" s="110"/>
      <c r="M40" s="130"/>
      <c r="N40" s="110"/>
      <c r="O40" s="130"/>
      <c r="P40" s="110"/>
      <c r="Q40" s="130"/>
      <c r="R40" s="110"/>
      <c r="S40" s="106">
        <f t="shared" si="5"/>
        <v>6.75</v>
      </c>
      <c r="T40" s="109">
        <f t="shared" si="6"/>
        <v>4</v>
      </c>
      <c r="U40" s="125">
        <f t="shared" si="7"/>
        <v>3</v>
      </c>
      <c r="W40" s="106">
        <v>9</v>
      </c>
    </row>
    <row r="41" spans="1:23" ht="11.25">
      <c r="A41" s="85">
        <v>36</v>
      </c>
      <c r="B41" s="84">
        <f t="shared" si="4"/>
        <v>38</v>
      </c>
      <c r="C41" s="3" t="s">
        <v>12</v>
      </c>
      <c r="D41" s="111" t="s">
        <v>116</v>
      </c>
      <c r="E41" s="130"/>
      <c r="F41" s="110"/>
      <c r="G41" s="130"/>
      <c r="H41" s="110"/>
      <c r="I41" s="130">
        <v>5</v>
      </c>
      <c r="J41" s="110">
        <v>9</v>
      </c>
      <c r="K41" s="130"/>
      <c r="L41" s="110"/>
      <c r="M41" s="130">
        <v>6.5</v>
      </c>
      <c r="N41" s="110">
        <v>6.5</v>
      </c>
      <c r="O41" s="130"/>
      <c r="P41" s="110"/>
      <c r="Q41" s="130"/>
      <c r="R41" s="110"/>
      <c r="S41" s="106">
        <f t="shared" si="5"/>
        <v>6.75</v>
      </c>
      <c r="T41" s="109">
        <f t="shared" si="6"/>
        <v>4</v>
      </c>
      <c r="U41" s="125">
        <f t="shared" si="7"/>
        <v>5</v>
      </c>
      <c r="W41" s="106">
        <v>5.285714285714286</v>
      </c>
    </row>
    <row r="42" spans="1:23" ht="11.25">
      <c r="A42" s="85">
        <v>38</v>
      </c>
      <c r="B42" s="84">
        <f t="shared" si="4"/>
        <v>40</v>
      </c>
      <c r="C42" s="27" t="s">
        <v>1</v>
      </c>
      <c r="D42" s="111" t="s">
        <v>204</v>
      </c>
      <c r="E42" s="130"/>
      <c r="F42" s="110"/>
      <c r="G42" s="130"/>
      <c r="H42" s="110"/>
      <c r="I42" s="130"/>
      <c r="J42" s="110"/>
      <c r="K42" s="130"/>
      <c r="L42" s="110"/>
      <c r="M42" s="130"/>
      <c r="N42" s="110"/>
      <c r="O42" s="130">
        <v>6</v>
      </c>
      <c r="P42" s="110">
        <v>4</v>
      </c>
      <c r="Q42" s="130"/>
      <c r="R42" s="110"/>
      <c r="S42" s="106">
        <f t="shared" si="5"/>
        <v>7</v>
      </c>
      <c r="T42" s="109">
        <f t="shared" si="6"/>
        <v>2</v>
      </c>
      <c r="U42" s="125">
        <f t="shared" si="7"/>
        <v>4</v>
      </c>
      <c r="W42" s="106">
        <v>9</v>
      </c>
    </row>
    <row r="43" spans="2:23" ht="11.25">
      <c r="B43" s="84">
        <f t="shared" si="4"/>
        <v>41</v>
      </c>
      <c r="C43" s="5" t="s">
        <v>6</v>
      </c>
      <c r="D43" s="111" t="s">
        <v>212</v>
      </c>
      <c r="E43" s="130"/>
      <c r="F43" s="110"/>
      <c r="G43" s="130"/>
      <c r="H43" s="110"/>
      <c r="I43" s="130"/>
      <c r="J43" s="110"/>
      <c r="K43" s="130"/>
      <c r="L43" s="110"/>
      <c r="M43" s="130"/>
      <c r="N43" s="110"/>
      <c r="O43" s="130"/>
      <c r="P43" s="110"/>
      <c r="Q43" s="130">
        <v>6</v>
      </c>
      <c r="R43" s="110">
        <v>5</v>
      </c>
      <c r="S43" s="106">
        <f t="shared" si="5"/>
        <v>7.25</v>
      </c>
      <c r="T43" s="109">
        <f t="shared" si="6"/>
        <v>2</v>
      </c>
      <c r="U43" s="125">
        <f t="shared" si="7"/>
        <v>5</v>
      </c>
      <c r="W43" s="106">
        <v>9</v>
      </c>
    </row>
    <row r="44" spans="1:23" ht="11.25">
      <c r="A44" s="85">
        <v>39</v>
      </c>
      <c r="B44" s="84">
        <f t="shared" si="4"/>
        <v>42</v>
      </c>
      <c r="C44" s="3" t="s">
        <v>12</v>
      </c>
      <c r="D44" s="111" t="s">
        <v>187</v>
      </c>
      <c r="E44" s="130"/>
      <c r="F44" s="110"/>
      <c r="G44" s="130"/>
      <c r="H44" s="110"/>
      <c r="I44" s="130"/>
      <c r="J44" s="110"/>
      <c r="K44" s="130">
        <v>8</v>
      </c>
      <c r="L44" s="110">
        <v>8</v>
      </c>
      <c r="M44" s="130">
        <v>6</v>
      </c>
      <c r="N44" s="110">
        <v>7</v>
      </c>
      <c r="O44" s="130">
        <v>7</v>
      </c>
      <c r="P44" s="110">
        <v>8</v>
      </c>
      <c r="Q44" s="130"/>
      <c r="R44" s="110"/>
      <c r="S44" s="106">
        <f t="shared" si="5"/>
        <v>7.333333333333333</v>
      </c>
      <c r="T44" s="109">
        <f t="shared" si="6"/>
        <v>6</v>
      </c>
      <c r="U44" s="125">
        <f t="shared" si="7"/>
        <v>6</v>
      </c>
      <c r="W44" s="106">
        <v>9</v>
      </c>
    </row>
    <row r="45" spans="1:23" ht="11.25">
      <c r="A45" s="85">
        <v>42</v>
      </c>
      <c r="B45" s="84">
        <f t="shared" si="4"/>
        <v>43</v>
      </c>
      <c r="C45" s="4" t="s">
        <v>108</v>
      </c>
      <c r="D45" s="111" t="s">
        <v>9</v>
      </c>
      <c r="E45" s="130">
        <v>10</v>
      </c>
      <c r="F45" s="110">
        <v>6</v>
      </c>
      <c r="G45" s="130"/>
      <c r="H45" s="110"/>
      <c r="I45" s="130"/>
      <c r="J45" s="110"/>
      <c r="K45" s="130"/>
      <c r="L45" s="110"/>
      <c r="M45" s="130"/>
      <c r="N45" s="110"/>
      <c r="O45" s="130">
        <v>8</v>
      </c>
      <c r="P45" s="110">
        <v>7</v>
      </c>
      <c r="Q45" s="130">
        <v>6</v>
      </c>
      <c r="R45" s="110">
        <v>8</v>
      </c>
      <c r="S45" s="106">
        <f t="shared" si="5"/>
        <v>7.5</v>
      </c>
      <c r="T45" s="109">
        <f t="shared" si="6"/>
        <v>6</v>
      </c>
      <c r="U45" s="125">
        <f t="shared" si="7"/>
        <v>6</v>
      </c>
      <c r="W45" s="106">
        <v>7.142857142857143</v>
      </c>
    </row>
    <row r="46" spans="1:23" ht="11.25">
      <c r="A46" s="85">
        <v>40</v>
      </c>
      <c r="B46" s="84">
        <f t="shared" si="4"/>
        <v>43</v>
      </c>
      <c r="C46" s="4" t="s">
        <v>108</v>
      </c>
      <c r="D46" s="111" t="s">
        <v>155</v>
      </c>
      <c r="E46" s="113"/>
      <c r="F46" s="112"/>
      <c r="G46" s="113">
        <v>6</v>
      </c>
      <c r="H46" s="112">
        <v>6</v>
      </c>
      <c r="I46" s="113"/>
      <c r="J46" s="112"/>
      <c r="K46" s="113"/>
      <c r="L46" s="112"/>
      <c r="M46" s="113"/>
      <c r="N46" s="112"/>
      <c r="O46" s="113"/>
      <c r="P46" s="112"/>
      <c r="Q46" s="113"/>
      <c r="R46" s="112"/>
      <c r="S46" s="106">
        <f t="shared" si="5"/>
        <v>7.5</v>
      </c>
      <c r="T46" s="109">
        <f t="shared" si="6"/>
        <v>2</v>
      </c>
      <c r="U46" s="125">
        <f t="shared" si="7"/>
        <v>6</v>
      </c>
      <c r="W46" s="106">
        <v>9</v>
      </c>
    </row>
    <row r="47" spans="1:23" ht="11.25">
      <c r="A47" s="85">
        <v>42</v>
      </c>
      <c r="B47" s="84">
        <f t="shared" si="4"/>
        <v>45</v>
      </c>
      <c r="C47" s="2" t="s">
        <v>4</v>
      </c>
      <c r="D47" s="111" t="s">
        <v>190</v>
      </c>
      <c r="E47" s="113"/>
      <c r="F47" s="112"/>
      <c r="G47" s="113"/>
      <c r="H47" s="112"/>
      <c r="I47" s="113"/>
      <c r="J47" s="112"/>
      <c r="K47" s="113">
        <v>8</v>
      </c>
      <c r="L47" s="112">
        <v>8</v>
      </c>
      <c r="M47" s="113">
        <v>7</v>
      </c>
      <c r="N47" s="112">
        <v>8</v>
      </c>
      <c r="O47" s="113"/>
      <c r="P47" s="112"/>
      <c r="Q47" s="113">
        <v>8</v>
      </c>
      <c r="R47" s="112">
        <v>7</v>
      </c>
      <c r="S47" s="106">
        <f t="shared" si="5"/>
        <v>7.666666666666667</v>
      </c>
      <c r="T47" s="109">
        <f t="shared" si="6"/>
        <v>6</v>
      </c>
      <c r="U47" s="125">
        <f t="shared" si="7"/>
        <v>7</v>
      </c>
      <c r="W47" s="106">
        <v>9</v>
      </c>
    </row>
    <row r="48" spans="1:23" ht="11.25">
      <c r="A48" s="85">
        <v>42</v>
      </c>
      <c r="B48" s="84">
        <f t="shared" si="4"/>
        <v>46</v>
      </c>
      <c r="C48" s="4" t="s">
        <v>108</v>
      </c>
      <c r="D48" s="107" t="s">
        <v>199</v>
      </c>
      <c r="E48" s="130"/>
      <c r="F48" s="110"/>
      <c r="G48" s="130"/>
      <c r="H48" s="110"/>
      <c r="I48" s="130"/>
      <c r="J48" s="110"/>
      <c r="K48" s="130"/>
      <c r="L48" s="110"/>
      <c r="M48" s="130">
        <v>7</v>
      </c>
      <c r="N48" s="110">
        <v>6</v>
      </c>
      <c r="O48" s="130"/>
      <c r="P48" s="110"/>
      <c r="Q48" s="130"/>
      <c r="R48" s="110"/>
      <c r="S48" s="106">
        <f t="shared" si="5"/>
        <v>7.75</v>
      </c>
      <c r="T48" s="109">
        <f t="shared" si="6"/>
        <v>2</v>
      </c>
      <c r="U48" s="125">
        <f t="shared" si="7"/>
        <v>6</v>
      </c>
      <c r="W48" s="106">
        <v>9</v>
      </c>
    </row>
    <row r="49" spans="1:23" ht="11.25">
      <c r="A49" s="85">
        <v>45</v>
      </c>
      <c r="B49" s="84">
        <f t="shared" si="4"/>
        <v>47</v>
      </c>
      <c r="C49" s="5" t="s">
        <v>6</v>
      </c>
      <c r="D49" s="107" t="s">
        <v>61</v>
      </c>
      <c r="E49" s="130">
        <v>4</v>
      </c>
      <c r="F49" s="110">
        <v>10</v>
      </c>
      <c r="G49" s="130"/>
      <c r="H49" s="110"/>
      <c r="I49" s="130"/>
      <c r="J49" s="110"/>
      <c r="K49" s="130"/>
      <c r="L49" s="110"/>
      <c r="M49" s="130"/>
      <c r="N49" s="110"/>
      <c r="O49" s="130"/>
      <c r="P49" s="110"/>
      <c r="Q49" s="130"/>
      <c r="R49" s="110"/>
      <c r="S49" s="106">
        <f t="shared" si="5"/>
        <v>8</v>
      </c>
      <c r="T49" s="109">
        <f t="shared" si="6"/>
        <v>2</v>
      </c>
      <c r="U49" s="125">
        <f t="shared" si="7"/>
        <v>4</v>
      </c>
      <c r="W49" s="106">
        <v>9</v>
      </c>
    </row>
    <row r="50" spans="1:23" ht="11.25">
      <c r="A50" s="85">
        <v>46</v>
      </c>
      <c r="B50" s="84">
        <f t="shared" si="4"/>
        <v>48</v>
      </c>
      <c r="C50" s="4" t="s">
        <v>108</v>
      </c>
      <c r="D50" s="107" t="s">
        <v>8</v>
      </c>
      <c r="E50" s="130">
        <v>10</v>
      </c>
      <c r="F50" s="110">
        <v>10</v>
      </c>
      <c r="G50" s="130"/>
      <c r="H50" s="110"/>
      <c r="I50" s="130"/>
      <c r="J50" s="110"/>
      <c r="K50" s="130"/>
      <c r="L50" s="110"/>
      <c r="M50" s="130"/>
      <c r="N50" s="110"/>
      <c r="O50" s="130">
        <v>4</v>
      </c>
      <c r="P50" s="110">
        <v>9</v>
      </c>
      <c r="Q50" s="130"/>
      <c r="R50" s="110"/>
      <c r="S50" s="106">
        <f t="shared" si="5"/>
        <v>8.25</v>
      </c>
      <c r="T50" s="109">
        <f t="shared" si="6"/>
        <v>4</v>
      </c>
      <c r="U50" s="125">
        <f t="shared" si="7"/>
        <v>4</v>
      </c>
      <c r="W50" s="106">
        <v>4.666666666666667</v>
      </c>
    </row>
    <row r="51" spans="1:23" ht="11.25">
      <c r="A51" s="85">
        <v>46</v>
      </c>
      <c r="B51" s="84">
        <f t="shared" si="4"/>
        <v>48</v>
      </c>
      <c r="C51" s="2" t="s">
        <v>4</v>
      </c>
      <c r="D51" s="111" t="s">
        <v>64</v>
      </c>
      <c r="E51" s="113">
        <v>8</v>
      </c>
      <c r="F51" s="112">
        <v>7</v>
      </c>
      <c r="G51" s="113"/>
      <c r="H51" s="112"/>
      <c r="I51" s="113"/>
      <c r="J51" s="112"/>
      <c r="K51" s="113"/>
      <c r="L51" s="112"/>
      <c r="M51" s="113"/>
      <c r="N51" s="112"/>
      <c r="O51" s="113"/>
      <c r="P51" s="112"/>
      <c r="Q51" s="113"/>
      <c r="R51" s="112"/>
      <c r="S51" s="106">
        <f t="shared" si="5"/>
        <v>8.25</v>
      </c>
      <c r="T51" s="109">
        <f t="shared" si="6"/>
        <v>2</v>
      </c>
      <c r="U51" s="125">
        <f t="shared" si="7"/>
        <v>7</v>
      </c>
      <c r="W51" s="106">
        <v>9</v>
      </c>
    </row>
    <row r="52" spans="1:23" ht="11.25">
      <c r="A52" s="85">
        <v>48</v>
      </c>
      <c r="B52" s="84">
        <f t="shared" si="4"/>
        <v>50</v>
      </c>
      <c r="C52" s="5" t="s">
        <v>6</v>
      </c>
      <c r="D52" s="111" t="s">
        <v>16</v>
      </c>
      <c r="E52" s="131">
        <v>10</v>
      </c>
      <c r="F52" s="132">
        <v>10</v>
      </c>
      <c r="G52" s="131"/>
      <c r="H52" s="132"/>
      <c r="I52" s="131"/>
      <c r="J52" s="132"/>
      <c r="K52" s="131"/>
      <c r="L52" s="132"/>
      <c r="M52" s="131"/>
      <c r="N52" s="132"/>
      <c r="O52" s="131"/>
      <c r="P52" s="132"/>
      <c r="Q52" s="131"/>
      <c r="R52" s="132"/>
      <c r="S52" s="106">
        <f t="shared" si="5"/>
        <v>9.5</v>
      </c>
      <c r="T52" s="109">
        <f t="shared" si="6"/>
        <v>2</v>
      </c>
      <c r="U52" s="236">
        <f t="shared" si="7"/>
        <v>10</v>
      </c>
      <c r="W52" s="106">
        <v>9</v>
      </c>
    </row>
    <row r="54" spans="2:17" ht="11.25">
      <c r="B54" s="78" t="s">
        <v>73</v>
      </c>
      <c r="C54" s="86">
        <f>COUNTA(B3:B52)</f>
        <v>50</v>
      </c>
      <c r="E54" s="78">
        <f>COUNTA(E3:E52)</f>
        <v>23</v>
      </c>
      <c r="G54" s="78">
        <f>COUNTA(G3:G52)</f>
        <v>23</v>
      </c>
      <c r="I54" s="78">
        <f>COUNTA(I3:I52)</f>
        <v>21</v>
      </c>
      <c r="K54" s="78">
        <f>COUNTA(K3:K52)</f>
        <v>18</v>
      </c>
      <c r="M54" s="78">
        <f>COUNTA(M3:M52)</f>
        <v>16</v>
      </c>
      <c r="O54" s="78">
        <f>COUNTA(O3:O52)</f>
        <v>23</v>
      </c>
      <c r="Q54" s="78">
        <f>COUNTA(Q3:Q52)</f>
        <v>22</v>
      </c>
    </row>
    <row r="56" ht="11.25">
      <c r="B56" s="86" t="s">
        <v>202</v>
      </c>
    </row>
    <row r="57" ht="11.25">
      <c r="B57" s="86" t="s">
        <v>203</v>
      </c>
    </row>
  </sheetData>
  <conditionalFormatting sqref="T3:T52">
    <cfRule type="cellIs" priority="1" dxfId="2" operator="greaterThanOrEqual" stopIfTrue="1">
      <formula>8</formula>
    </cfRule>
  </conditionalFormatting>
  <conditionalFormatting sqref="E3:R52">
    <cfRule type="cellIs" priority="2" dxfId="0" operator="equal" stopIfTrue="1">
      <formula>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zoomScale="75" zoomScaleNormal="75" workbookViewId="0" topLeftCell="A1">
      <selection activeCell="H25" sqref="H25"/>
    </sheetView>
  </sheetViews>
  <sheetFormatPr defaultColWidth="9.140625" defaultRowHeight="12.75"/>
  <cols>
    <col min="1" max="1" width="10.00390625" style="96" bestFit="1" customWidth="1"/>
    <col min="2" max="2" width="12.7109375" style="96" customWidth="1"/>
    <col min="3" max="5" width="12.7109375" style="99" customWidth="1"/>
    <col min="6" max="11" width="12.7109375" style="96" customWidth="1"/>
    <col min="12" max="12" width="10.00390625" style="0" customWidth="1"/>
  </cols>
  <sheetData>
    <row r="1" spans="1:11" ht="15.75" customHeight="1">
      <c r="A1" s="87"/>
      <c r="B1" s="88" t="s">
        <v>95</v>
      </c>
      <c r="C1" s="89"/>
      <c r="D1" s="89"/>
      <c r="E1" s="89"/>
      <c r="F1" s="89"/>
      <c r="G1" s="89"/>
      <c r="H1" s="89"/>
      <c r="I1" s="89"/>
      <c r="J1" s="89"/>
      <c r="K1" s="90"/>
    </row>
    <row r="2" spans="1:11" ht="29.25" customHeight="1">
      <c r="A2" s="91" t="s">
        <v>96</v>
      </c>
      <c r="B2" s="92">
        <v>3</v>
      </c>
      <c r="C2" s="92">
        <v>1</v>
      </c>
      <c r="D2" s="92">
        <v>3</v>
      </c>
      <c r="E2" s="92">
        <v>2</v>
      </c>
      <c r="F2" s="92">
        <v>1</v>
      </c>
      <c r="G2" s="92">
        <v>3</v>
      </c>
      <c r="H2" s="92">
        <v>2</v>
      </c>
      <c r="I2" s="92">
        <v>1</v>
      </c>
      <c r="J2" s="92">
        <v>3</v>
      </c>
      <c r="K2" s="92">
        <v>2</v>
      </c>
    </row>
    <row r="3" spans="1:11" ht="29.25" customHeight="1">
      <c r="A3" s="91" t="s">
        <v>97</v>
      </c>
      <c r="B3" s="92">
        <v>2</v>
      </c>
      <c r="C3" s="92">
        <v>2</v>
      </c>
      <c r="D3" s="92">
        <v>1</v>
      </c>
      <c r="E3" s="92">
        <v>3</v>
      </c>
      <c r="F3" s="92">
        <v>3</v>
      </c>
      <c r="G3" s="92">
        <v>2</v>
      </c>
      <c r="H3" s="92">
        <v>1</v>
      </c>
      <c r="I3" s="92">
        <v>2</v>
      </c>
      <c r="J3" s="92">
        <v>1</v>
      </c>
      <c r="K3" s="92">
        <v>3</v>
      </c>
    </row>
    <row r="4" spans="1:11" ht="29.25" customHeight="1">
      <c r="A4" s="91" t="s">
        <v>98</v>
      </c>
      <c r="B4" s="92">
        <v>1</v>
      </c>
      <c r="C4" s="92">
        <v>3</v>
      </c>
      <c r="D4" s="92">
        <v>2</v>
      </c>
      <c r="E4" s="92">
        <v>1</v>
      </c>
      <c r="F4" s="92">
        <v>2</v>
      </c>
      <c r="G4" s="92">
        <v>1</v>
      </c>
      <c r="H4" s="92">
        <v>3</v>
      </c>
      <c r="I4" s="92">
        <v>3</v>
      </c>
      <c r="J4" s="92">
        <v>2</v>
      </c>
      <c r="K4" s="92">
        <v>1</v>
      </c>
    </row>
    <row r="5" spans="1:11" ht="11.25" customHeight="1" thickBot="1">
      <c r="A5" s="93"/>
      <c r="B5" s="93"/>
      <c r="C5" s="93"/>
      <c r="D5" s="93"/>
      <c r="E5" s="93"/>
      <c r="F5" s="93"/>
      <c r="G5" s="93"/>
      <c r="H5" s="93"/>
      <c r="I5" s="93"/>
      <c r="J5" s="93"/>
      <c r="K5" s="93"/>
    </row>
    <row r="6" spans="1:11" s="96" customFormat="1" ht="33" customHeight="1">
      <c r="A6" s="94" t="s">
        <v>99</v>
      </c>
      <c r="B6" s="117" t="s">
        <v>21</v>
      </c>
      <c r="C6" s="117" t="s">
        <v>192</v>
      </c>
      <c r="D6" s="117" t="s">
        <v>100</v>
      </c>
      <c r="E6" s="117" t="s">
        <v>1</v>
      </c>
      <c r="F6" s="117" t="s">
        <v>22</v>
      </c>
      <c r="G6" s="117" t="s">
        <v>65</v>
      </c>
      <c r="H6" s="117" t="s">
        <v>12</v>
      </c>
      <c r="I6" s="117" t="s">
        <v>34</v>
      </c>
      <c r="J6" s="117" t="s">
        <v>100</v>
      </c>
      <c r="K6" s="95" t="s">
        <v>21</v>
      </c>
    </row>
    <row r="7" spans="1:11" ht="9.75" customHeight="1">
      <c r="A7" s="93"/>
      <c r="B7" s="93"/>
      <c r="C7" s="93"/>
      <c r="D7" s="93"/>
      <c r="E7" s="93"/>
      <c r="F7" s="93"/>
      <c r="G7" s="93"/>
      <c r="H7" s="93"/>
      <c r="I7" s="93"/>
      <c r="J7" s="93"/>
      <c r="K7" s="93"/>
    </row>
    <row r="8" spans="1:11" ht="33" customHeight="1">
      <c r="A8" s="97" t="s">
        <v>101</v>
      </c>
      <c r="B8" s="118">
        <v>38996</v>
      </c>
      <c r="C8" s="118">
        <v>39024</v>
      </c>
      <c r="D8" s="118">
        <v>39052</v>
      </c>
      <c r="E8" s="118">
        <v>39087</v>
      </c>
      <c r="F8" s="118">
        <v>39115</v>
      </c>
      <c r="G8" s="118">
        <v>39143</v>
      </c>
      <c r="H8" s="118">
        <v>39178</v>
      </c>
      <c r="I8" s="118">
        <v>39206</v>
      </c>
      <c r="J8" s="118">
        <v>39234</v>
      </c>
      <c r="K8" s="98">
        <v>39248</v>
      </c>
    </row>
    <row r="9" spans="1:11" ht="34.5" customHeight="1">
      <c r="A9" s="179" t="s">
        <v>1</v>
      </c>
      <c r="B9" s="116" t="s">
        <v>102</v>
      </c>
      <c r="C9" s="116" t="s">
        <v>24</v>
      </c>
      <c r="D9" s="116" t="s">
        <v>25</v>
      </c>
      <c r="E9" s="116" t="s">
        <v>26</v>
      </c>
      <c r="F9" s="116" t="s">
        <v>27</v>
      </c>
      <c r="G9" s="116" t="s">
        <v>28</v>
      </c>
      <c r="H9" s="116" t="s">
        <v>29</v>
      </c>
      <c r="I9" s="116" t="s">
        <v>30</v>
      </c>
      <c r="J9" s="116" t="s">
        <v>168</v>
      </c>
      <c r="K9" s="92" t="s">
        <v>169</v>
      </c>
    </row>
    <row r="10" spans="1:11" ht="34.5" customHeight="1">
      <c r="A10" s="180" t="s">
        <v>55</v>
      </c>
      <c r="B10" s="116" t="s">
        <v>24</v>
      </c>
      <c r="C10" s="116" t="s">
        <v>25</v>
      </c>
      <c r="D10" s="116" t="s">
        <v>26</v>
      </c>
      <c r="E10" s="116" t="s">
        <v>27</v>
      </c>
      <c r="F10" s="116" t="s">
        <v>28</v>
      </c>
      <c r="G10" s="116" t="s">
        <v>29</v>
      </c>
      <c r="H10" s="116" t="s">
        <v>30</v>
      </c>
      <c r="I10" s="116" t="s">
        <v>168</v>
      </c>
      <c r="J10" s="116" t="s">
        <v>169</v>
      </c>
      <c r="K10" s="92" t="s">
        <v>102</v>
      </c>
    </row>
    <row r="11" spans="1:11" ht="34.5" customHeight="1">
      <c r="A11" s="181" t="s">
        <v>192</v>
      </c>
      <c r="B11" s="116" t="s">
        <v>25</v>
      </c>
      <c r="C11" s="116" t="s">
        <v>26</v>
      </c>
      <c r="D11" s="116" t="s">
        <v>27</v>
      </c>
      <c r="E11" s="116" t="s">
        <v>28</v>
      </c>
      <c r="F11" s="116" t="s">
        <v>29</v>
      </c>
      <c r="G11" s="116" t="s">
        <v>30</v>
      </c>
      <c r="H11" s="116" t="s">
        <v>168</v>
      </c>
      <c r="I11" s="116" t="s">
        <v>169</v>
      </c>
      <c r="J11" s="116" t="s">
        <v>102</v>
      </c>
      <c r="K11" s="92" t="s">
        <v>24</v>
      </c>
    </row>
    <row r="12" spans="1:11" ht="34.5" customHeight="1">
      <c r="A12" s="182" t="s">
        <v>166</v>
      </c>
      <c r="B12" s="116" t="s">
        <v>26</v>
      </c>
      <c r="C12" s="116" t="s">
        <v>27</v>
      </c>
      <c r="D12" s="116" t="s">
        <v>28</v>
      </c>
      <c r="E12" s="116" t="s">
        <v>29</v>
      </c>
      <c r="F12" s="116" t="s">
        <v>30</v>
      </c>
      <c r="G12" s="116" t="s">
        <v>168</v>
      </c>
      <c r="H12" s="116" t="s">
        <v>169</v>
      </c>
      <c r="I12" s="116" t="s">
        <v>102</v>
      </c>
      <c r="J12" s="116" t="s">
        <v>24</v>
      </c>
      <c r="K12" s="92" t="s">
        <v>25</v>
      </c>
    </row>
    <row r="13" spans="1:11" ht="34.5" customHeight="1">
      <c r="A13" s="183" t="s">
        <v>6</v>
      </c>
      <c r="B13" s="116" t="s">
        <v>27</v>
      </c>
      <c r="C13" s="116" t="s">
        <v>28</v>
      </c>
      <c r="D13" s="116" t="s">
        <v>29</v>
      </c>
      <c r="E13" s="116" t="s">
        <v>30</v>
      </c>
      <c r="F13" s="116" t="s">
        <v>168</v>
      </c>
      <c r="G13" s="116" t="s">
        <v>169</v>
      </c>
      <c r="H13" s="116" t="s">
        <v>102</v>
      </c>
      <c r="I13" s="116" t="s">
        <v>24</v>
      </c>
      <c r="J13" s="116" t="s">
        <v>25</v>
      </c>
      <c r="K13" s="92" t="s">
        <v>26</v>
      </c>
    </row>
    <row r="14" spans="1:11" ht="34.5" customHeight="1">
      <c r="A14" s="184" t="s">
        <v>12</v>
      </c>
      <c r="B14" s="116" t="s">
        <v>28</v>
      </c>
      <c r="C14" s="116" t="s">
        <v>29</v>
      </c>
      <c r="D14" s="116" t="s">
        <v>30</v>
      </c>
      <c r="E14" s="116" t="s">
        <v>59</v>
      </c>
      <c r="F14" s="116" t="s">
        <v>169</v>
      </c>
      <c r="G14" s="116" t="s">
        <v>102</v>
      </c>
      <c r="H14" s="116" t="s">
        <v>24</v>
      </c>
      <c r="I14" s="116" t="s">
        <v>25</v>
      </c>
      <c r="J14" s="116" t="s">
        <v>26</v>
      </c>
      <c r="K14" s="92" t="s">
        <v>27</v>
      </c>
    </row>
    <row r="15" spans="1:11" ht="34.5" customHeight="1">
      <c r="A15" s="185" t="s">
        <v>19</v>
      </c>
      <c r="B15" s="116" t="s">
        <v>29</v>
      </c>
      <c r="C15" s="116" t="s">
        <v>30</v>
      </c>
      <c r="D15" s="116" t="s">
        <v>59</v>
      </c>
      <c r="E15" s="116" t="s">
        <v>58</v>
      </c>
      <c r="F15" s="116" t="s">
        <v>102</v>
      </c>
      <c r="G15" s="116" t="s">
        <v>24</v>
      </c>
      <c r="H15" s="116" t="s">
        <v>25</v>
      </c>
      <c r="I15" s="116" t="s">
        <v>26</v>
      </c>
      <c r="J15" s="116" t="s">
        <v>27</v>
      </c>
      <c r="K15" s="92" t="s">
        <v>28</v>
      </c>
    </row>
    <row r="16" spans="1:11" ht="34.5" customHeight="1">
      <c r="A16" s="186" t="s">
        <v>54</v>
      </c>
      <c r="B16" s="116" t="s">
        <v>30</v>
      </c>
      <c r="C16" s="116" t="s">
        <v>59</v>
      </c>
      <c r="D16" s="116" t="s">
        <v>58</v>
      </c>
      <c r="E16" s="116" t="s">
        <v>102</v>
      </c>
      <c r="F16" s="116" t="s">
        <v>24</v>
      </c>
      <c r="G16" s="116" t="s">
        <v>25</v>
      </c>
      <c r="H16" s="116" t="s">
        <v>26</v>
      </c>
      <c r="I16" s="116" t="s">
        <v>27</v>
      </c>
      <c r="J16" s="116" t="s">
        <v>28</v>
      </c>
      <c r="K16" s="92" t="s">
        <v>29</v>
      </c>
    </row>
    <row r="17" spans="1:11" ht="34.5" customHeight="1">
      <c r="A17" s="187" t="s">
        <v>167</v>
      </c>
      <c r="B17" s="116" t="s">
        <v>59</v>
      </c>
      <c r="C17" s="116" t="s">
        <v>58</v>
      </c>
      <c r="D17" s="116" t="s">
        <v>102</v>
      </c>
      <c r="E17" s="116" t="s">
        <v>24</v>
      </c>
      <c r="F17" s="116" t="s">
        <v>25</v>
      </c>
      <c r="G17" s="116" t="s">
        <v>26</v>
      </c>
      <c r="H17" s="116" t="s">
        <v>27</v>
      </c>
      <c r="I17" s="116" t="s">
        <v>28</v>
      </c>
      <c r="J17" s="116" t="s">
        <v>29</v>
      </c>
      <c r="K17" s="92" t="s">
        <v>30</v>
      </c>
    </row>
    <row r="18" spans="1:11" ht="34.5" customHeight="1">
      <c r="A18" s="188" t="s">
        <v>103</v>
      </c>
      <c r="B18" s="116" t="s">
        <v>58</v>
      </c>
      <c r="C18" s="116" t="s">
        <v>102</v>
      </c>
      <c r="D18" s="116" t="s">
        <v>24</v>
      </c>
      <c r="E18" s="116" t="s">
        <v>25</v>
      </c>
      <c r="F18" s="116" t="s">
        <v>26</v>
      </c>
      <c r="G18" s="116" t="s">
        <v>27</v>
      </c>
      <c r="H18" s="116" t="s">
        <v>28</v>
      </c>
      <c r="I18" s="116" t="s">
        <v>29</v>
      </c>
      <c r="J18" s="116" t="s">
        <v>30</v>
      </c>
      <c r="K18" s="92" t="s">
        <v>168</v>
      </c>
    </row>
  </sheetData>
  <sheetProtection/>
  <protectedRanges>
    <protectedRange sqref="A9:A16" name="Range 1_1_1"/>
    <protectedRange sqref="A17" name="Range 1_1_1_2"/>
  </protectedRanges>
  <printOptions horizontalCentered="1" verticalCentered="1"/>
  <pageMargins left="0.18" right="0.16" top="0.65" bottom="0.29" header="0.5" footer="0.17"/>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Petroleum Development Oman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mu51647</dc:creator>
  <cp:keywords/>
  <dc:description/>
  <cp:lastModifiedBy>mu50391</cp:lastModifiedBy>
  <cp:lastPrinted>2006-12-24T04:13:11Z</cp:lastPrinted>
  <dcterms:created xsi:type="dcterms:W3CDTF">2005-09-27T03:28:22Z</dcterms:created>
  <dcterms:modified xsi:type="dcterms:W3CDTF">2007-09-24T03:19:01Z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-1714061548</vt:i4>
  </property>
  <property fmtid="{D5CDD505-2E9C-101B-9397-08002B2CF9AE}" pid="3" name="_EmailSubject">
    <vt:lpwstr>June team race results</vt:lpwstr>
  </property>
  <property fmtid="{D5CDD505-2E9C-101B-9397-08002B2CF9AE}" pid="4" name="_AuthorEmailDisplayName">
    <vt:lpwstr>Nieuwenhuijs, Robbert DSC82</vt:lpwstr>
  </property>
  <property fmtid="{D5CDD505-2E9C-101B-9397-08002B2CF9AE}" pid="5" name="_PreviousAdHocReviewCycleID">
    <vt:i4>-1714061548</vt:i4>
  </property>
  <property fmtid="{D5CDD505-2E9C-101B-9397-08002B2CF9AE}" pid="6" name="_AuthorEmail">
    <vt:lpwstr>Robbert.Nieuwenhuijs@pdo.co.om</vt:lpwstr>
  </property>
  <property fmtid="{D5CDD505-2E9C-101B-9397-08002B2CF9AE}" pid="7" name="_ReviewingToolsShownOnce">
    <vt:lpwstr/>
  </property>
</Properties>
</file>